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</sheets>
  <externalReferences>
    <externalReference r:id="rId12"/>
  </externalReferences>
  <definedNames>
    <definedName name="_xlfn.IFERROR" hidden="1">#NAME?</definedName>
    <definedName name="_xlnm.Print_Area" localSheetId="8">'FY 16-17'!$A$1:$G$66</definedName>
    <definedName name="_xlnm.Print_Area" localSheetId="7">'FY 17-18'!$A$1:$G$66</definedName>
    <definedName name="_xlnm.Print_Area" localSheetId="6">'FY 18-19'!$A$1:$G$66</definedName>
    <definedName name="_xlnm.Print_Area" localSheetId="5">'FY 19-20'!$A$1:$G$66</definedName>
    <definedName name="_xlnm.Print_Area" localSheetId="4">'FY 20-21'!$A$1:$G$67</definedName>
    <definedName name="_xlnm.Print_Area" localSheetId="3">'FY 21-22'!$A$1:$G$66</definedName>
    <definedName name="_xlnm.Print_Area" localSheetId="2">'FY 22-23'!$A$1:$G$66</definedName>
    <definedName name="_xlnm.Print_Area" localSheetId="1">'FY 23-24'!$A$1:$G$67</definedName>
    <definedName name="_xlnm.Print_Area" localSheetId="0">'FY 24-25'!$A$1:$G$67</definedName>
  </definedNames>
  <calcPr fullCalcOnLoad="1"/>
</workbook>
</file>

<file path=xl/sharedStrings.xml><?xml version="1.0" encoding="utf-8"?>
<sst xmlns="http://schemas.openxmlformats.org/spreadsheetml/2006/main" count="173" uniqueCount="27">
  <si>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</si>
  <si>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</si>
  <si>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</si>
  <si>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</si>
  <si>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</si>
  <si>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</si>
  <si>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</si>
  <si>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</si>
  <si>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</si>
  <si>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Week-Ending</t>
  </si>
  <si>
    <t>Free Play</t>
  </si>
  <si>
    <t>110-00 Rockaway Blvd.</t>
  </si>
  <si>
    <t>Jamaica, NY  11420</t>
  </si>
  <si>
    <t>www.rwnewyork.com</t>
  </si>
  <si>
    <t xml:space="preserve">       (888) 888-8801</t>
  </si>
  <si>
    <t>Allowance</t>
  </si>
  <si>
    <t>Fiscal Year 2016/2017</t>
  </si>
  <si>
    <t>Nassau OTB at Resorts World Casino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</si>
  <si>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</si>
  <si>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</si>
  <si>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</si>
  <si>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</si>
  <si>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</si>
  <si>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</si>
  <si>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</si>
  <si>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`</t>
  </si>
  <si>
    <t>Fiscal Year 2024/2025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</si>
</sst>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8" fillId="0" borderId="1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6" fontId="6" fillId="0" borderId="0" xfId="53" applyNumberFormat="1" applyFont="1" applyAlignment="1" applyProtection="1">
      <alignment horizontal="center"/>
      <protection/>
    </xf>
    <xf numFmtId="6" fontId="3" fillId="0" borderId="0" xfId="53" applyNumberFormat="1" applyAlignment="1" applyProtection="1">
      <alignment horizontal="center"/>
      <protection/>
    </xf>
    <xf numFmtId="6" fontId="8" fillId="0" borderId="0" xfId="0" applyNumberFormat="1" applyFont="1" applyFill="1" applyBorder="1" applyAlignment="1">
      <alignment horizontal="center"/>
    </xf>
    <xf numFmtId="6" fontId="4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6" fontId="9" fillId="0" borderId="0" xfId="53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161925</xdr:rowOff>
    </xdr:from>
    <xdr:to>
      <xdr:col>6</xdr:col>
      <xdr:colOff>552450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257175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161925</xdr:rowOff>
    </xdr:from>
    <xdr:to>
      <xdr:col>6</xdr:col>
      <xdr:colOff>552450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257175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161925</xdr:rowOff>
    </xdr:from>
    <xdr:to>
      <xdr:col>6</xdr:col>
      <xdr:colOff>552450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257175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161925</xdr:rowOff>
    </xdr:from>
    <xdr:to>
      <xdr:col>6</xdr:col>
      <xdr:colOff>552450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257175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161925</xdr:rowOff>
    </xdr:from>
    <xdr:to>
      <xdr:col>6</xdr:col>
      <xdr:colOff>552450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257175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161925</xdr:rowOff>
    </xdr:from>
    <xdr:to>
      <xdr:col>6</xdr:col>
      <xdr:colOff>552450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257175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161925</xdr:rowOff>
    </xdr:from>
    <xdr:to>
      <xdr:col>6</xdr:col>
      <xdr:colOff>552450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257175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161925</xdr:rowOff>
    </xdr:from>
    <xdr:to>
      <xdr:col>6</xdr:col>
      <xdr:colOff>552450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257175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161925</xdr:rowOff>
    </xdr:from>
    <xdr:to>
      <xdr:col>6</xdr:col>
      <xdr:colOff>552450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257175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33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%20Site%20Weekly%20Report%20-%20Resorts%20Wor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24-25"/>
      <sheetName val="FY 23-24"/>
      <sheetName val="FY 22-23"/>
      <sheetName val="FY 21-22"/>
      <sheetName val="FY 20-21"/>
      <sheetName val="FY 19-20"/>
      <sheetName val="FY 18-19"/>
      <sheetName val="FY 17-18"/>
      <sheetName val="FY 16-17"/>
      <sheetName val="FY 15-16"/>
      <sheetName val="FY 14-15"/>
      <sheetName val="FY 13-14"/>
      <sheetName val="FY 12-13"/>
      <sheetName val="FY 11-12"/>
    </sheetNames>
    <sheetDataSet>
      <sheetData sheetId="1">
        <row r="66">
          <cell r="E66">
            <v>667455548.7800001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  <col min="8" max="8" width="16.28125" style="0" customWidth="1"/>
  </cols>
  <sheetData>
    <row r="1" spans="1:7" ht="26.25" customHeight="1">
      <c r="A1" s="25" t="s">
        <v>17</v>
      </c>
      <c r="B1" s="25"/>
      <c r="C1" s="25"/>
      <c r="D1" s="25"/>
      <c r="E1" s="25"/>
      <c r="F1" s="25"/>
      <c r="G1" s="25"/>
    </row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s="1" customFormat="1" ht="15">
      <c r="A3" s="26" t="s">
        <v>12</v>
      </c>
      <c r="B3" s="26"/>
      <c r="C3" s="26"/>
      <c r="D3" s="26"/>
      <c r="E3" s="26"/>
      <c r="F3" s="26"/>
      <c r="G3" s="26"/>
    </row>
    <row r="4" spans="1:7" s="1" customFormat="1" ht="15">
      <c r="A4" s="27" t="s">
        <v>13</v>
      </c>
      <c r="B4" s="27"/>
      <c r="C4" s="27"/>
      <c r="D4" s="27"/>
      <c r="E4" s="27"/>
      <c r="F4" s="27"/>
      <c r="G4" s="27"/>
    </row>
    <row r="5" spans="1:7" s="1" customFormat="1" ht="14.25">
      <c r="A5" s="23"/>
      <c r="B5" s="22"/>
      <c r="C5" s="28" t="s">
        <v>14</v>
      </c>
      <c r="D5" s="28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29" t="s">
        <v>26</v>
      </c>
      <c r="B7" s="30"/>
      <c r="C7" s="30"/>
      <c r="D7" s="30"/>
      <c r="E7" s="30"/>
      <c r="F7" s="30"/>
      <c r="G7" s="31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9" ht="12.75">
      <c r="A10" s="12" t="s">
        <v>9</v>
      </c>
      <c r="B10" s="7" t="s">
        <v>3</v>
      </c>
      <c r="C10" s="7" t="s">
        <v>15</v>
      </c>
      <c r="D10" s="7" t="s">
        <v>4</v>
      </c>
      <c r="E10" s="7" t="s">
        <v>5</v>
      </c>
      <c r="F10" s="13" t="s">
        <v>6</v>
      </c>
      <c r="G10" s="7" t="s">
        <v>7</v>
      </c>
      <c r="I10" s="24" t="s">
        <v>25</v>
      </c>
    </row>
    <row r="12" spans="1:7" ht="12.75">
      <c r="A12" s="20">
        <v>45381</v>
      </c>
      <c r="B12" s="14">
        <v>213696797.4</v>
      </c>
      <c r="C12" s="14">
        <v>0</v>
      </c>
      <c r="D12" s="14">
        <f aca="true" t="shared" si="0" ref="D12:D64">IF(ISBLANK(B12),"",B12-C12-E12)</f>
        <v>207540214.47</v>
      </c>
      <c r="E12" s="14">
        <v>6156582.930000003</v>
      </c>
      <c r="F12" s="15">
        <v>1000</v>
      </c>
      <c r="G12" s="14">
        <f aca="true" t="shared" si="1" ref="G12:G35">IF(ISBLANK(B12),"",E12/F12/7)</f>
        <v>879.5118471428576</v>
      </c>
    </row>
    <row r="13" spans="1:7" ht="12.75">
      <c r="A13" s="20">
        <f aca="true" t="shared" si="2" ref="A13:A63">+A12+7</f>
        <v>45388</v>
      </c>
      <c r="B13" s="14">
        <v>201214021.5</v>
      </c>
      <c r="C13" s="14">
        <v>0</v>
      </c>
      <c r="D13" s="14">
        <f t="shared" si="0"/>
        <v>195966083.36</v>
      </c>
      <c r="E13" s="14">
        <v>5247938.139999997</v>
      </c>
      <c r="F13" s="15">
        <v>1000</v>
      </c>
      <c r="G13" s="14">
        <f t="shared" si="1"/>
        <v>749.7054485714281</v>
      </c>
    </row>
    <row r="14" spans="1:7" ht="12.75">
      <c r="A14" s="20">
        <f t="shared" si="2"/>
        <v>45395</v>
      </c>
      <c r="B14" s="14">
        <v>199762027.16</v>
      </c>
      <c r="C14" s="14">
        <v>0</v>
      </c>
      <c r="D14" s="14">
        <f t="shared" si="0"/>
        <v>194288950.85999998</v>
      </c>
      <c r="E14" s="14">
        <v>5473076.3000000045</v>
      </c>
      <c r="F14" s="15">
        <v>1000</v>
      </c>
      <c r="G14" s="14">
        <f t="shared" si="1"/>
        <v>781.8680428571435</v>
      </c>
    </row>
    <row r="15" spans="1:7" ht="12.75">
      <c r="A15" s="20">
        <f t="shared" si="2"/>
        <v>45402</v>
      </c>
      <c r="B15" s="14">
        <v>194289918.32</v>
      </c>
      <c r="C15" s="14">
        <v>0</v>
      </c>
      <c r="D15" s="14">
        <f t="shared" si="0"/>
        <v>188514073.97</v>
      </c>
      <c r="E15" s="14">
        <v>5775844.3500000015</v>
      </c>
      <c r="F15" s="15">
        <v>1000</v>
      </c>
      <c r="G15" s="14">
        <f t="shared" si="1"/>
        <v>825.1206214285716</v>
      </c>
    </row>
    <row r="16" spans="1:7" ht="12.75">
      <c r="A16" s="20">
        <f t="shared" si="2"/>
        <v>45409</v>
      </c>
      <c r="B16" s="14">
        <v>196833197.07999998</v>
      </c>
      <c r="C16" s="14">
        <v>0</v>
      </c>
      <c r="D16" s="14">
        <f t="shared" si="0"/>
        <v>191553261.71999997</v>
      </c>
      <c r="E16" s="14">
        <v>5279935.360000003</v>
      </c>
      <c r="F16" s="15">
        <v>1000</v>
      </c>
      <c r="G16" s="14">
        <f t="shared" si="1"/>
        <v>754.2764800000004</v>
      </c>
    </row>
    <row r="17" spans="1:7" ht="12.75">
      <c r="A17" s="20">
        <f t="shared" si="2"/>
        <v>45416</v>
      </c>
      <c r="D17" s="14">
        <f t="shared" si="0"/>
      </c>
      <c r="G17" s="14">
        <f t="shared" si="1"/>
      </c>
    </row>
    <row r="18" spans="1:7" ht="12.75">
      <c r="A18" s="20">
        <f t="shared" si="2"/>
        <v>45423</v>
      </c>
      <c r="D18" s="14">
        <f t="shared" si="0"/>
      </c>
      <c r="G18" s="14">
        <f t="shared" si="1"/>
      </c>
    </row>
    <row r="19" spans="1:7" ht="12.75">
      <c r="A19" s="20">
        <f t="shared" si="2"/>
        <v>45430</v>
      </c>
      <c r="D19" s="14">
        <f t="shared" si="0"/>
      </c>
      <c r="G19" s="14">
        <f t="shared" si="1"/>
      </c>
    </row>
    <row r="20" spans="1:7" ht="12.75">
      <c r="A20" s="20">
        <f t="shared" si="2"/>
        <v>45437</v>
      </c>
      <c r="D20" s="14">
        <f t="shared" si="0"/>
      </c>
      <c r="G20" s="14">
        <f t="shared" si="1"/>
      </c>
    </row>
    <row r="21" spans="1:7" ht="12.75">
      <c r="A21" s="20">
        <f t="shared" si="2"/>
        <v>45444</v>
      </c>
      <c r="D21" s="14">
        <f t="shared" si="0"/>
      </c>
      <c r="G21" s="14">
        <f t="shared" si="1"/>
      </c>
    </row>
    <row r="22" spans="1:7" ht="12.75">
      <c r="A22" s="20">
        <f t="shared" si="2"/>
        <v>45451</v>
      </c>
      <c r="D22" s="14">
        <f t="shared" si="0"/>
      </c>
      <c r="G22" s="14">
        <f t="shared" si="1"/>
      </c>
    </row>
    <row r="23" spans="1:7" ht="12.75">
      <c r="A23" s="20">
        <f t="shared" si="2"/>
        <v>45458</v>
      </c>
      <c r="D23" s="14">
        <f t="shared" si="0"/>
      </c>
      <c r="G23" s="14">
        <f t="shared" si="1"/>
      </c>
    </row>
    <row r="24" spans="1:7" ht="12.75">
      <c r="A24" s="20">
        <f t="shared" si="2"/>
        <v>45465</v>
      </c>
      <c r="D24" s="14">
        <f t="shared" si="0"/>
      </c>
      <c r="G24" s="14">
        <f t="shared" si="1"/>
      </c>
    </row>
    <row r="25" spans="1:7" ht="12.75">
      <c r="A25" s="20">
        <f t="shared" si="2"/>
        <v>45472</v>
      </c>
      <c r="D25" s="14">
        <f t="shared" si="0"/>
      </c>
      <c r="G25" s="14">
        <f t="shared" si="1"/>
      </c>
    </row>
    <row r="26" spans="1:7" ht="12.75">
      <c r="A26" s="20">
        <f t="shared" si="2"/>
        <v>45479</v>
      </c>
      <c r="D26" s="14">
        <f t="shared" si="0"/>
      </c>
      <c r="G26" s="14">
        <f t="shared" si="1"/>
      </c>
    </row>
    <row r="27" spans="1:7" ht="12.75">
      <c r="A27" s="20">
        <f t="shared" si="2"/>
        <v>45486</v>
      </c>
      <c r="D27" s="14">
        <f t="shared" si="0"/>
      </c>
      <c r="G27" s="14">
        <f t="shared" si="1"/>
      </c>
    </row>
    <row r="28" spans="1:7" ht="12.75">
      <c r="A28" s="20">
        <f t="shared" si="2"/>
        <v>45493</v>
      </c>
      <c r="D28" s="14">
        <f t="shared" si="0"/>
      </c>
      <c r="G28" s="14">
        <f t="shared" si="1"/>
      </c>
    </row>
    <row r="29" spans="1:7" ht="12.75">
      <c r="A29" s="20">
        <f t="shared" si="2"/>
        <v>45500</v>
      </c>
      <c r="D29" s="14">
        <f t="shared" si="0"/>
      </c>
      <c r="G29" s="14">
        <f t="shared" si="1"/>
      </c>
    </row>
    <row r="30" spans="1:7" ht="12.75">
      <c r="A30" s="20">
        <f t="shared" si="2"/>
        <v>45507</v>
      </c>
      <c r="D30" s="14">
        <f t="shared" si="0"/>
      </c>
      <c r="G30" s="14">
        <f t="shared" si="1"/>
      </c>
    </row>
    <row r="31" spans="1:7" ht="12.75">
      <c r="A31" s="20">
        <f t="shared" si="2"/>
        <v>45514</v>
      </c>
      <c r="D31" s="14">
        <f t="shared" si="0"/>
      </c>
      <c r="G31" s="14">
        <f t="shared" si="1"/>
      </c>
    </row>
    <row r="32" spans="1:7" ht="12.75">
      <c r="A32" s="20">
        <f t="shared" si="2"/>
        <v>45521</v>
      </c>
      <c r="D32" s="14">
        <f t="shared" si="0"/>
      </c>
      <c r="G32" s="14">
        <f t="shared" si="1"/>
      </c>
    </row>
    <row r="33" spans="1:7" ht="12.75">
      <c r="A33" s="20">
        <f t="shared" si="2"/>
        <v>45528</v>
      </c>
      <c r="D33" s="14">
        <f t="shared" si="0"/>
      </c>
      <c r="G33" s="14">
        <f t="shared" si="1"/>
      </c>
    </row>
    <row r="34" spans="1:7" ht="12.75">
      <c r="A34" s="20">
        <f t="shared" si="2"/>
        <v>45535</v>
      </c>
      <c r="D34" s="14">
        <f t="shared" si="0"/>
      </c>
      <c r="G34" s="14">
        <f t="shared" si="1"/>
      </c>
    </row>
    <row r="35" spans="1:7" ht="12.75">
      <c r="A35" s="20">
        <f t="shared" si="2"/>
        <v>45542</v>
      </c>
      <c r="D35" s="14">
        <f t="shared" si="0"/>
      </c>
      <c r="G35" s="14">
        <f t="shared" si="1"/>
      </c>
    </row>
    <row r="36" spans="1:7" ht="12.75">
      <c r="A36" s="20">
        <f t="shared" si="2"/>
        <v>45549</v>
      </c>
      <c r="D36" s="14">
        <f t="shared" si="0"/>
      </c>
      <c r="G36" s="14">
        <f>IF(ISBLANK(B36),"",E36/F36/7)</f>
      </c>
    </row>
    <row r="37" spans="1:7" ht="12.75">
      <c r="A37" s="20">
        <f t="shared" si="2"/>
        <v>45556</v>
      </c>
      <c r="D37" s="14">
        <f t="shared" si="0"/>
      </c>
      <c r="G37" s="14">
        <f aca="true" t="shared" si="3" ref="G37:G63">IF(ISBLANK(B37),"",E37/F37/7)</f>
      </c>
    </row>
    <row r="38" spans="1:7" ht="12.75">
      <c r="A38" s="20">
        <f t="shared" si="2"/>
        <v>45563</v>
      </c>
      <c r="D38" s="14">
        <f t="shared" si="0"/>
      </c>
      <c r="G38" s="14">
        <f t="shared" si="3"/>
      </c>
    </row>
    <row r="39" spans="1:7" ht="12.75">
      <c r="A39" s="20">
        <f t="shared" si="2"/>
        <v>45570</v>
      </c>
      <c r="D39" s="14">
        <f t="shared" si="0"/>
      </c>
      <c r="G39" s="14">
        <f t="shared" si="3"/>
      </c>
    </row>
    <row r="40" spans="1:7" ht="12.75">
      <c r="A40" s="20">
        <f t="shared" si="2"/>
        <v>45577</v>
      </c>
      <c r="D40" s="14">
        <f t="shared" si="0"/>
      </c>
      <c r="G40" s="14">
        <f t="shared" si="3"/>
      </c>
    </row>
    <row r="41" spans="1:7" ht="12.75">
      <c r="A41" s="20">
        <f t="shared" si="2"/>
        <v>45584</v>
      </c>
      <c r="D41" s="14">
        <f t="shared" si="0"/>
      </c>
      <c r="G41" s="14">
        <f t="shared" si="3"/>
      </c>
    </row>
    <row r="42" spans="1:7" ht="12.75">
      <c r="A42" s="20">
        <f t="shared" si="2"/>
        <v>45591</v>
      </c>
      <c r="D42" s="14">
        <f t="shared" si="0"/>
      </c>
      <c r="G42" s="14">
        <f t="shared" si="3"/>
      </c>
    </row>
    <row r="43" spans="1:7" ht="12.75">
      <c r="A43" s="20">
        <f t="shared" si="2"/>
        <v>45598</v>
      </c>
      <c r="D43" s="14">
        <f t="shared" si="0"/>
      </c>
      <c r="G43" s="14">
        <f t="shared" si="3"/>
      </c>
    </row>
    <row r="44" spans="1:8" ht="12.75">
      <c r="A44" s="20">
        <f t="shared" si="2"/>
        <v>45605</v>
      </c>
      <c r="D44" s="14">
        <f t="shared" si="0"/>
      </c>
      <c r="G44" s="14">
        <f t="shared" si="3"/>
      </c>
      <c r="H44" s="14"/>
    </row>
    <row r="45" spans="1:7" ht="12.75">
      <c r="A45" s="20">
        <f t="shared" si="2"/>
        <v>45612</v>
      </c>
      <c r="D45" s="14">
        <f t="shared" si="0"/>
      </c>
      <c r="G45" s="14">
        <f t="shared" si="3"/>
      </c>
    </row>
    <row r="46" spans="1:7" ht="12.75">
      <c r="A46" s="20">
        <f t="shared" si="2"/>
        <v>45619</v>
      </c>
      <c r="D46" s="14">
        <f t="shared" si="0"/>
      </c>
      <c r="G46" s="14">
        <f t="shared" si="3"/>
      </c>
    </row>
    <row r="47" spans="1:7" ht="12.75">
      <c r="A47" s="20">
        <f t="shared" si="2"/>
        <v>45626</v>
      </c>
      <c r="D47" s="14">
        <f t="shared" si="0"/>
      </c>
      <c r="G47" s="14">
        <f t="shared" si="3"/>
      </c>
    </row>
    <row r="48" spans="1:7" ht="12.75">
      <c r="A48" s="20">
        <f t="shared" si="2"/>
        <v>45633</v>
      </c>
      <c r="D48" s="14">
        <f t="shared" si="0"/>
      </c>
      <c r="G48" s="14">
        <f t="shared" si="3"/>
      </c>
    </row>
    <row r="49" spans="1:7" ht="12.75">
      <c r="A49" s="20">
        <f t="shared" si="2"/>
        <v>45640</v>
      </c>
      <c r="D49" s="14">
        <f t="shared" si="0"/>
      </c>
      <c r="G49" s="14">
        <f t="shared" si="3"/>
      </c>
    </row>
    <row r="50" spans="1:7" ht="12.75">
      <c r="A50" s="20">
        <f t="shared" si="2"/>
        <v>45647</v>
      </c>
      <c r="D50" s="14">
        <f t="shared" si="0"/>
      </c>
      <c r="G50" s="14">
        <f t="shared" si="3"/>
      </c>
    </row>
    <row r="51" spans="1:7" ht="12.75">
      <c r="A51" s="20">
        <f t="shared" si="2"/>
        <v>45654</v>
      </c>
      <c r="D51" s="14">
        <f t="shared" si="0"/>
      </c>
      <c r="G51" s="14">
        <f t="shared" si="3"/>
      </c>
    </row>
    <row r="52" spans="1:7" ht="12.75">
      <c r="A52" s="20">
        <f t="shared" si="2"/>
        <v>45661</v>
      </c>
      <c r="D52" s="14">
        <f t="shared" si="0"/>
      </c>
      <c r="G52" s="14">
        <f t="shared" si="3"/>
      </c>
    </row>
    <row r="53" spans="1:7" ht="12.75">
      <c r="A53" s="20">
        <f t="shared" si="2"/>
        <v>45668</v>
      </c>
      <c r="D53" s="14">
        <f t="shared" si="0"/>
      </c>
      <c r="G53" s="14">
        <f t="shared" si="3"/>
      </c>
    </row>
    <row r="54" spans="1:7" ht="12.75">
      <c r="A54" s="20">
        <f t="shared" si="2"/>
        <v>45675</v>
      </c>
      <c r="D54" s="14">
        <f t="shared" si="0"/>
      </c>
      <c r="G54" s="14">
        <f t="shared" si="3"/>
      </c>
    </row>
    <row r="55" spans="1:7" ht="12.75">
      <c r="A55" s="20">
        <f t="shared" si="2"/>
        <v>45682</v>
      </c>
      <c r="D55" s="14">
        <f t="shared" si="0"/>
      </c>
      <c r="G55" s="14">
        <f t="shared" si="3"/>
      </c>
    </row>
    <row r="56" spans="1:7" ht="12.75">
      <c r="A56" s="20">
        <f t="shared" si="2"/>
        <v>45689</v>
      </c>
      <c r="D56" s="14">
        <f t="shared" si="0"/>
      </c>
      <c r="G56" s="14">
        <f t="shared" si="3"/>
      </c>
    </row>
    <row r="57" spans="1:7" ht="12.75">
      <c r="A57" s="20">
        <f t="shared" si="2"/>
        <v>45696</v>
      </c>
      <c r="D57" s="14">
        <f t="shared" si="0"/>
      </c>
      <c r="G57" s="14">
        <f t="shared" si="3"/>
      </c>
    </row>
    <row r="58" spans="1:7" ht="12.75">
      <c r="A58" s="20">
        <f t="shared" si="2"/>
        <v>45703</v>
      </c>
      <c r="D58" s="14">
        <f t="shared" si="0"/>
      </c>
      <c r="G58" s="14">
        <f t="shared" si="3"/>
      </c>
    </row>
    <row r="59" spans="1:7" ht="12.75">
      <c r="A59" s="20">
        <f t="shared" si="2"/>
        <v>45710</v>
      </c>
      <c r="D59" s="14">
        <f t="shared" si="0"/>
      </c>
      <c r="G59" s="14">
        <f t="shared" si="3"/>
      </c>
    </row>
    <row r="60" spans="1:7" ht="12.75">
      <c r="A60" s="20">
        <f t="shared" si="2"/>
        <v>45717</v>
      </c>
      <c r="D60" s="14">
        <f t="shared" si="0"/>
      </c>
      <c r="G60" s="14">
        <f t="shared" si="3"/>
      </c>
    </row>
    <row r="61" spans="1:7" ht="12.75">
      <c r="A61" s="20">
        <f t="shared" si="2"/>
        <v>45724</v>
      </c>
      <c r="D61" s="14">
        <f t="shared" si="0"/>
      </c>
      <c r="G61" s="14">
        <f t="shared" si="3"/>
      </c>
    </row>
    <row r="62" spans="1:7" ht="12.75">
      <c r="A62" s="20">
        <f t="shared" si="2"/>
        <v>45731</v>
      </c>
      <c r="D62" s="14">
        <f t="shared" si="0"/>
      </c>
      <c r="G62" s="14">
        <f t="shared" si="3"/>
      </c>
    </row>
    <row r="63" spans="1:7" ht="12.75">
      <c r="A63" s="20">
        <f t="shared" si="2"/>
        <v>45738</v>
      </c>
      <c r="D63" s="14">
        <f t="shared" si="0"/>
      </c>
      <c r="G63" s="14">
        <f t="shared" si="3"/>
      </c>
    </row>
    <row r="64" spans="1:4" ht="12.75">
      <c r="A64" s="20"/>
      <c r="D64" s="14">
        <f t="shared" si="0"/>
      </c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1005795961.4599998</v>
      </c>
      <c r="C66" s="16">
        <f>SUM(C12:C65)</f>
        <v>0</v>
      </c>
      <c r="D66" s="16">
        <f>IF(SUM(D12:D65)=0,"",SUM(D12:D65))</f>
        <v>977862584.3800001</v>
      </c>
      <c r="E66" s="16">
        <f>IF(SUM(E12:E65)=0,"",SUM(E12:E65))</f>
        <v>27933377.08000001</v>
      </c>
      <c r="F66" s="21">
        <f>_xlfn.IFERROR(SUM(F12:F63)/COUNT(F12:F63)," ")</f>
        <v>1000</v>
      </c>
      <c r="G66" s="16">
        <f>_xlfn.IFERROR(E66/SUM(F12:F65)/7," ")</f>
        <v>798.0964880000002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1">
      <pane ySplit="10" topLeftCell="A38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  <col min="8" max="8" width="16.28125" style="0" customWidth="1"/>
  </cols>
  <sheetData>
    <row r="1" spans="1:7" ht="26.25" customHeight="1">
      <c r="A1" s="25" t="s">
        <v>17</v>
      </c>
      <c r="B1" s="25"/>
      <c r="C1" s="25"/>
      <c r="D1" s="25"/>
      <c r="E1" s="25"/>
      <c r="F1" s="25"/>
      <c r="G1" s="25"/>
    </row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s="1" customFormat="1" ht="15">
      <c r="A3" s="26" t="s">
        <v>12</v>
      </c>
      <c r="B3" s="26"/>
      <c r="C3" s="26"/>
      <c r="D3" s="26"/>
      <c r="E3" s="26"/>
      <c r="F3" s="26"/>
      <c r="G3" s="26"/>
    </row>
    <row r="4" spans="1:7" s="1" customFormat="1" ht="15">
      <c r="A4" s="27" t="s">
        <v>13</v>
      </c>
      <c r="B4" s="27"/>
      <c r="C4" s="27"/>
      <c r="D4" s="27"/>
      <c r="E4" s="27"/>
      <c r="F4" s="27"/>
      <c r="G4" s="27"/>
    </row>
    <row r="5" spans="1:7" s="1" customFormat="1" ht="14.25">
      <c r="A5" s="23"/>
      <c r="B5" s="22"/>
      <c r="C5" s="28" t="s">
        <v>14</v>
      </c>
      <c r="D5" s="28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29" t="s">
        <v>24</v>
      </c>
      <c r="B7" s="30"/>
      <c r="C7" s="30"/>
      <c r="D7" s="30"/>
      <c r="E7" s="30"/>
      <c r="F7" s="30"/>
      <c r="G7" s="31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9" ht="12.75">
      <c r="A10" s="12" t="s">
        <v>9</v>
      </c>
      <c r="B10" s="7" t="s">
        <v>3</v>
      </c>
      <c r="C10" s="7" t="s">
        <v>15</v>
      </c>
      <c r="D10" s="7" t="s">
        <v>4</v>
      </c>
      <c r="E10" s="7" t="s">
        <v>5</v>
      </c>
      <c r="F10" s="13" t="s">
        <v>6</v>
      </c>
      <c r="G10" s="7" t="s">
        <v>7</v>
      </c>
      <c r="I10" s="24" t="s">
        <v>25</v>
      </c>
    </row>
    <row r="12" spans="1:7" ht="12.75">
      <c r="A12" s="20">
        <v>45017</v>
      </c>
      <c r="B12" s="14">
        <v>203484603.75</v>
      </c>
      <c r="C12" s="14">
        <v>0</v>
      </c>
      <c r="D12" s="14">
        <f aca="true" t="shared" si="0" ref="D12:D18">IF(ISBLANK(B12),"",B12-C12-E12)</f>
        <v>197697633.2</v>
      </c>
      <c r="E12" s="14">
        <v>5786970.550000001</v>
      </c>
      <c r="F12" s="15">
        <v>1000</v>
      </c>
      <c r="G12" s="14">
        <f aca="true" t="shared" si="1" ref="G12:G20">IF(ISBLANK(B12),"",E12/F12/7)</f>
        <v>826.7100785714287</v>
      </c>
    </row>
    <row r="13" spans="1:7" ht="12.75">
      <c r="A13" s="20">
        <f aca="true" t="shared" si="2" ref="A13:A63">+A12+7</f>
        <v>45024</v>
      </c>
      <c r="B13" s="14">
        <v>201692693</v>
      </c>
      <c r="C13" s="14">
        <v>0</v>
      </c>
      <c r="D13" s="14">
        <f t="shared" si="0"/>
        <v>196418637.09</v>
      </c>
      <c r="E13" s="14">
        <v>5274055.910000004</v>
      </c>
      <c r="F13" s="15">
        <v>1000</v>
      </c>
      <c r="G13" s="14">
        <f t="shared" si="1"/>
        <v>753.4365585714291</v>
      </c>
    </row>
    <row r="14" spans="1:7" ht="12.75">
      <c r="A14" s="20">
        <f t="shared" si="2"/>
        <v>45031</v>
      </c>
      <c r="B14" s="14">
        <v>192880249.5</v>
      </c>
      <c r="C14" s="14">
        <v>0</v>
      </c>
      <c r="D14" s="14">
        <f t="shared" si="0"/>
        <v>187403014.42000002</v>
      </c>
      <c r="E14" s="14">
        <v>5477235.079999998</v>
      </c>
      <c r="F14" s="15">
        <v>1000</v>
      </c>
      <c r="G14" s="14">
        <f t="shared" si="1"/>
        <v>782.4621542857141</v>
      </c>
    </row>
    <row r="15" spans="1:7" ht="12.75">
      <c r="A15" s="20">
        <f t="shared" si="2"/>
        <v>45038</v>
      </c>
      <c r="B15" s="14">
        <v>188768741.75</v>
      </c>
      <c r="C15" s="14">
        <v>0</v>
      </c>
      <c r="D15" s="14">
        <f t="shared" si="0"/>
        <v>183871614.95</v>
      </c>
      <c r="E15" s="14">
        <v>4897126.800000008</v>
      </c>
      <c r="F15" s="15">
        <v>1000</v>
      </c>
      <c r="G15" s="14">
        <f t="shared" si="1"/>
        <v>699.589542857144</v>
      </c>
    </row>
    <row r="16" spans="1:7" ht="12.75">
      <c r="A16" s="20">
        <f t="shared" si="2"/>
        <v>45045</v>
      </c>
      <c r="B16" s="14">
        <v>196814577.75</v>
      </c>
      <c r="C16" s="14">
        <v>0</v>
      </c>
      <c r="D16" s="14">
        <f t="shared" si="0"/>
        <v>191667848.5</v>
      </c>
      <c r="E16" s="14">
        <v>5146729.250000004</v>
      </c>
      <c r="F16" s="15">
        <v>1000</v>
      </c>
      <c r="G16" s="14">
        <f t="shared" si="1"/>
        <v>735.2470357142863</v>
      </c>
    </row>
    <row r="17" spans="1:7" ht="12.75">
      <c r="A17" s="20">
        <f t="shared" si="2"/>
        <v>45052</v>
      </c>
      <c r="B17" s="14">
        <v>189032198</v>
      </c>
      <c r="C17" s="14">
        <v>0</v>
      </c>
      <c r="D17" s="14">
        <f t="shared" si="0"/>
        <v>183838152.55</v>
      </c>
      <c r="E17" s="14">
        <v>5194045.450000003</v>
      </c>
      <c r="F17" s="15">
        <v>1000</v>
      </c>
      <c r="G17" s="14">
        <f t="shared" si="1"/>
        <v>742.0064928571434</v>
      </c>
    </row>
    <row r="18" spans="1:7" ht="12.75">
      <c r="A18" s="20">
        <f t="shared" si="2"/>
        <v>45059</v>
      </c>
      <c r="B18" s="14">
        <v>181279671</v>
      </c>
      <c r="C18" s="14">
        <v>0</v>
      </c>
      <c r="D18" s="14">
        <f t="shared" si="0"/>
        <v>176046309.3</v>
      </c>
      <c r="E18" s="14">
        <v>5233361.700000003</v>
      </c>
      <c r="F18" s="15">
        <v>1000</v>
      </c>
      <c r="G18" s="14">
        <f t="shared" si="1"/>
        <v>747.6231000000005</v>
      </c>
    </row>
    <row r="19" spans="1:7" ht="12.75">
      <c r="A19" s="20">
        <f t="shared" si="2"/>
        <v>45066</v>
      </c>
      <c r="B19" s="14">
        <v>180914480</v>
      </c>
      <c r="C19" s="14">
        <v>0</v>
      </c>
      <c r="D19" s="14">
        <f>IF(ISBLANK(B19),"",B19-C19-E19)</f>
        <v>175440326.26999998</v>
      </c>
      <c r="E19" s="14">
        <v>5474153.730000004</v>
      </c>
      <c r="F19" s="15">
        <v>1000</v>
      </c>
      <c r="G19" s="14">
        <f t="shared" si="1"/>
        <v>782.0219614285721</v>
      </c>
    </row>
    <row r="20" spans="1:7" ht="12.75">
      <c r="A20" s="20">
        <f t="shared" si="2"/>
        <v>45073</v>
      </c>
      <c r="B20" s="14">
        <v>192552375</v>
      </c>
      <c r="C20" s="14">
        <v>0</v>
      </c>
      <c r="D20" s="14">
        <f>IF(ISBLANK(B20),"",B20-C20-E20)</f>
        <v>187280366.03</v>
      </c>
      <c r="E20" s="14">
        <v>5272008.969999999</v>
      </c>
      <c r="F20" s="15">
        <v>1000</v>
      </c>
      <c r="G20" s="14">
        <f t="shared" si="1"/>
        <v>753.1441385714285</v>
      </c>
    </row>
    <row r="21" spans="1:7" ht="12.75">
      <c r="A21" s="20">
        <f t="shared" si="2"/>
        <v>45080</v>
      </c>
      <c r="B21" s="14">
        <v>197016966.25</v>
      </c>
      <c r="C21" s="14">
        <v>0</v>
      </c>
      <c r="D21" s="14">
        <f>IF(ISBLANK(B21),"",B21-C21-E21)</f>
        <v>191663032.63</v>
      </c>
      <c r="E21" s="14">
        <v>5353933.619999994</v>
      </c>
      <c r="F21" s="15">
        <v>1000</v>
      </c>
      <c r="G21" s="14">
        <f aca="true" t="shared" si="3" ref="G21:G35">IF(ISBLANK(B21),"",E21/F21/7)</f>
        <v>764.8476599999991</v>
      </c>
    </row>
    <row r="22" spans="1:7" ht="12.75">
      <c r="A22" s="20">
        <f t="shared" si="2"/>
        <v>45087</v>
      </c>
      <c r="B22" s="14">
        <v>197874049</v>
      </c>
      <c r="C22" s="14">
        <v>0</v>
      </c>
      <c r="D22" s="14">
        <f aca="true" t="shared" si="4" ref="D22:D63">IF(ISBLANK(B22),"",B22-C22-E22)</f>
        <v>192959104.91</v>
      </c>
      <c r="E22" s="14">
        <v>4914944.09</v>
      </c>
      <c r="F22" s="15">
        <v>1000</v>
      </c>
      <c r="G22" s="14">
        <f t="shared" si="3"/>
        <v>702.13487</v>
      </c>
    </row>
    <row r="23" spans="1:7" ht="12.75">
      <c r="A23" s="20">
        <f t="shared" si="2"/>
        <v>45094</v>
      </c>
      <c r="B23" s="14">
        <v>188879798.5</v>
      </c>
      <c r="C23" s="14">
        <v>0</v>
      </c>
      <c r="D23" s="14">
        <f t="shared" si="4"/>
        <v>183841279.9</v>
      </c>
      <c r="E23" s="14">
        <v>5038518.6000000015</v>
      </c>
      <c r="F23" s="15">
        <v>1000</v>
      </c>
      <c r="G23" s="14">
        <f t="shared" si="3"/>
        <v>719.7883714285716</v>
      </c>
    </row>
    <row r="24" spans="1:7" ht="12.75">
      <c r="A24" s="20">
        <f t="shared" si="2"/>
        <v>45101</v>
      </c>
      <c r="B24" s="14">
        <v>188063350</v>
      </c>
      <c r="C24" s="14">
        <v>0</v>
      </c>
      <c r="D24" s="14">
        <f t="shared" si="4"/>
        <v>183000298.59</v>
      </c>
      <c r="E24" s="14">
        <v>5063051.409999996</v>
      </c>
      <c r="F24" s="15">
        <v>1000</v>
      </c>
      <c r="G24" s="14">
        <f t="shared" si="3"/>
        <v>723.2930585714281</v>
      </c>
    </row>
    <row r="25" spans="1:7" ht="12.75">
      <c r="A25" s="20">
        <f t="shared" si="2"/>
        <v>45108</v>
      </c>
      <c r="B25" s="14">
        <v>192769128</v>
      </c>
      <c r="C25" s="14">
        <v>0</v>
      </c>
      <c r="D25" s="14">
        <f t="shared" si="4"/>
        <v>187987270.97</v>
      </c>
      <c r="E25" s="14">
        <v>4781857.0299999975</v>
      </c>
      <c r="F25" s="15">
        <v>1000</v>
      </c>
      <c r="G25" s="14">
        <f t="shared" si="3"/>
        <v>683.1224328571425</v>
      </c>
    </row>
    <row r="26" spans="1:7" ht="12.75">
      <c r="A26" s="20">
        <f t="shared" si="2"/>
        <v>45115</v>
      </c>
      <c r="B26" s="14">
        <v>205682568</v>
      </c>
      <c r="C26" s="14">
        <v>0</v>
      </c>
      <c r="D26" s="14">
        <f t="shared" si="4"/>
        <v>200445531.77</v>
      </c>
      <c r="E26" s="14">
        <v>5237036.229999993</v>
      </c>
      <c r="F26" s="15">
        <v>1000</v>
      </c>
      <c r="G26" s="14">
        <f t="shared" si="3"/>
        <v>748.1480328571419</v>
      </c>
    </row>
    <row r="27" spans="1:7" ht="12.75">
      <c r="A27" s="20">
        <f t="shared" si="2"/>
        <v>45122</v>
      </c>
      <c r="B27" s="14">
        <v>193525003.75</v>
      </c>
      <c r="C27" s="14">
        <v>0</v>
      </c>
      <c r="D27" s="14">
        <f t="shared" si="4"/>
        <v>188850963.12</v>
      </c>
      <c r="E27" s="14">
        <v>4674040.629999999</v>
      </c>
      <c r="F27" s="15">
        <v>1000</v>
      </c>
      <c r="G27" s="14">
        <f t="shared" si="3"/>
        <v>667.7200899999998</v>
      </c>
    </row>
    <row r="28" spans="1:7" ht="12.75">
      <c r="A28" s="20">
        <f t="shared" si="2"/>
        <v>45129</v>
      </c>
      <c r="B28" s="14">
        <v>200018994.5</v>
      </c>
      <c r="C28" s="14">
        <v>0</v>
      </c>
      <c r="D28" s="14">
        <f t="shared" si="4"/>
        <v>194952328.01</v>
      </c>
      <c r="E28" s="14">
        <v>5066666.490000002</v>
      </c>
      <c r="F28" s="15">
        <v>1000</v>
      </c>
      <c r="G28" s="14">
        <f t="shared" si="3"/>
        <v>723.8094985714289</v>
      </c>
    </row>
    <row r="29" spans="1:7" ht="12.75">
      <c r="A29" s="20">
        <f t="shared" si="2"/>
        <v>45136</v>
      </c>
      <c r="B29" s="14">
        <v>190691764.5</v>
      </c>
      <c r="C29" s="14">
        <v>0</v>
      </c>
      <c r="D29" s="14">
        <f t="shared" si="4"/>
        <v>185461108.56</v>
      </c>
      <c r="E29" s="14">
        <v>5230655.940000001</v>
      </c>
      <c r="F29" s="15">
        <v>1000</v>
      </c>
      <c r="G29" s="14">
        <f t="shared" si="3"/>
        <v>747.2365628571431</v>
      </c>
    </row>
    <row r="30" spans="1:7" ht="12.75">
      <c r="A30" s="20">
        <f t="shared" si="2"/>
        <v>45143</v>
      </c>
      <c r="B30" s="14">
        <v>196742529.25</v>
      </c>
      <c r="C30" s="14">
        <v>0</v>
      </c>
      <c r="D30" s="14">
        <f t="shared" si="4"/>
        <v>191585212.24</v>
      </c>
      <c r="E30" s="14">
        <v>5157317.010000002</v>
      </c>
      <c r="F30" s="15">
        <v>1000</v>
      </c>
      <c r="G30" s="14">
        <f t="shared" si="3"/>
        <v>736.7595728571431</v>
      </c>
    </row>
    <row r="31" spans="1:7" ht="12.75">
      <c r="A31" s="20">
        <f t="shared" si="2"/>
        <v>45150</v>
      </c>
      <c r="B31" s="14">
        <v>204293106.5</v>
      </c>
      <c r="C31" s="14">
        <v>0</v>
      </c>
      <c r="D31" s="14">
        <f t="shared" si="4"/>
        <v>199535055.9</v>
      </c>
      <c r="E31" s="14">
        <v>4758050.599999998</v>
      </c>
      <c r="F31" s="15">
        <v>1000</v>
      </c>
      <c r="G31" s="14">
        <f t="shared" si="3"/>
        <v>679.721514285714</v>
      </c>
    </row>
    <row r="32" spans="1:7" ht="12.75">
      <c r="A32" s="20">
        <f t="shared" si="2"/>
        <v>45157</v>
      </c>
      <c r="B32" s="14">
        <v>199477447</v>
      </c>
      <c r="C32" s="14">
        <v>0</v>
      </c>
      <c r="D32" s="14">
        <f t="shared" si="4"/>
        <v>194184932.77</v>
      </c>
      <c r="E32" s="14">
        <v>5292514.23</v>
      </c>
      <c r="F32" s="15">
        <v>1000</v>
      </c>
      <c r="G32" s="14">
        <f t="shared" si="3"/>
        <v>756.0734614285715</v>
      </c>
    </row>
    <row r="33" spans="1:7" ht="12.75">
      <c r="A33" s="20">
        <f t="shared" si="2"/>
        <v>45164</v>
      </c>
      <c r="B33" s="14">
        <v>189141977.75</v>
      </c>
      <c r="C33" s="14">
        <v>0</v>
      </c>
      <c r="D33" s="14">
        <f t="shared" si="4"/>
        <v>184242191.31</v>
      </c>
      <c r="E33" s="14">
        <v>4899786.440000001</v>
      </c>
      <c r="F33" s="15">
        <v>1000</v>
      </c>
      <c r="G33" s="14">
        <f t="shared" si="3"/>
        <v>699.9694914285717</v>
      </c>
    </row>
    <row r="34" spans="1:7" ht="12.75">
      <c r="A34" s="20">
        <f t="shared" si="2"/>
        <v>45171</v>
      </c>
      <c r="B34" s="14">
        <v>190212228.25</v>
      </c>
      <c r="C34" s="14">
        <v>0</v>
      </c>
      <c r="D34" s="14">
        <f t="shared" si="4"/>
        <v>185567472.79</v>
      </c>
      <c r="E34" s="14">
        <v>4644755.460000001</v>
      </c>
      <c r="F34" s="15">
        <v>1000</v>
      </c>
      <c r="G34" s="14">
        <f t="shared" si="3"/>
        <v>663.5364942857144</v>
      </c>
    </row>
    <row r="35" spans="1:7" ht="12.75">
      <c r="A35" s="20">
        <f t="shared" si="2"/>
        <v>45178</v>
      </c>
      <c r="B35" s="14">
        <v>197467574</v>
      </c>
      <c r="C35" s="14">
        <v>0</v>
      </c>
      <c r="D35" s="14">
        <f t="shared" si="4"/>
        <v>192122113.3</v>
      </c>
      <c r="E35" s="14">
        <v>5345460.699999999</v>
      </c>
      <c r="F35" s="15">
        <v>1000</v>
      </c>
      <c r="G35" s="14">
        <f t="shared" si="3"/>
        <v>763.6372428571428</v>
      </c>
    </row>
    <row r="36" spans="1:7" ht="12.75">
      <c r="A36" s="20">
        <f t="shared" si="2"/>
        <v>45185</v>
      </c>
      <c r="B36" s="14">
        <v>188385464.25</v>
      </c>
      <c r="C36" s="14">
        <v>0</v>
      </c>
      <c r="D36" s="14">
        <f t="shared" si="4"/>
        <v>183678055.27</v>
      </c>
      <c r="E36" s="14">
        <v>4707408.98</v>
      </c>
      <c r="F36" s="15">
        <v>1000</v>
      </c>
      <c r="G36" s="14">
        <f>IF(ISBLANK(B36),"",E36/F36/7)</f>
        <v>672.4869971428571</v>
      </c>
    </row>
    <row r="37" spans="1:7" ht="12.75">
      <c r="A37" s="20">
        <f t="shared" si="2"/>
        <v>45192</v>
      </c>
      <c r="B37" s="14">
        <v>183949227.75</v>
      </c>
      <c r="C37" s="14">
        <v>0</v>
      </c>
      <c r="D37" s="14">
        <f t="shared" si="4"/>
        <v>179282852.78</v>
      </c>
      <c r="E37" s="14">
        <v>4666374.969999999</v>
      </c>
      <c r="F37" s="15">
        <v>1000</v>
      </c>
      <c r="G37" s="14">
        <f aca="true" t="shared" si="5" ref="G37:G63">IF(ISBLANK(B37),"",E37/F37/7)</f>
        <v>666.6249957142855</v>
      </c>
    </row>
    <row r="38" spans="1:7" ht="12.75">
      <c r="A38" s="20">
        <f t="shared" si="2"/>
        <v>45199</v>
      </c>
      <c r="B38" s="14">
        <v>175487146.5</v>
      </c>
      <c r="C38" s="14">
        <v>0</v>
      </c>
      <c r="D38" s="14">
        <f t="shared" si="4"/>
        <v>170771774.45</v>
      </c>
      <c r="E38" s="14">
        <v>4715372.050000001</v>
      </c>
      <c r="F38" s="15">
        <v>1000</v>
      </c>
      <c r="G38" s="14">
        <f t="shared" si="5"/>
        <v>673.6245785714287</v>
      </c>
    </row>
    <row r="39" spans="1:7" ht="12.75">
      <c r="A39" s="20">
        <f t="shared" si="2"/>
        <v>45206</v>
      </c>
      <c r="B39" s="14">
        <v>193946526.25</v>
      </c>
      <c r="C39" s="14">
        <v>0</v>
      </c>
      <c r="D39" s="14">
        <f t="shared" si="4"/>
        <v>188762883.49</v>
      </c>
      <c r="E39" s="14">
        <v>5183642.759999998</v>
      </c>
      <c r="F39" s="15">
        <v>1000</v>
      </c>
      <c r="G39" s="14">
        <f t="shared" si="5"/>
        <v>740.520394285714</v>
      </c>
    </row>
    <row r="40" spans="1:7" ht="12.75">
      <c r="A40" s="20">
        <f t="shared" si="2"/>
        <v>45213</v>
      </c>
      <c r="B40" s="14">
        <v>188418519.2</v>
      </c>
      <c r="C40" s="14">
        <v>0</v>
      </c>
      <c r="D40" s="14">
        <f t="shared" si="4"/>
        <v>183854292.83999997</v>
      </c>
      <c r="E40" s="14">
        <v>4564226.359999999</v>
      </c>
      <c r="F40" s="15">
        <v>1000</v>
      </c>
      <c r="G40" s="14">
        <f t="shared" si="5"/>
        <v>652.032337142857</v>
      </c>
    </row>
    <row r="41" spans="1:7" ht="12.75">
      <c r="A41" s="20">
        <f t="shared" si="2"/>
        <v>45220</v>
      </c>
      <c r="B41" s="14">
        <v>192603814.06</v>
      </c>
      <c r="C41" s="14">
        <v>0</v>
      </c>
      <c r="D41" s="14">
        <f t="shared" si="4"/>
        <v>187138604.2</v>
      </c>
      <c r="E41" s="14">
        <v>5465209.859999999</v>
      </c>
      <c r="F41" s="15">
        <v>1000</v>
      </c>
      <c r="G41" s="14">
        <f t="shared" si="5"/>
        <v>780.7442657142856</v>
      </c>
    </row>
    <row r="42" spans="1:7" ht="12.75">
      <c r="A42" s="20">
        <f t="shared" si="2"/>
        <v>45227</v>
      </c>
      <c r="B42" s="14">
        <v>199111025.5</v>
      </c>
      <c r="C42" s="14">
        <v>0</v>
      </c>
      <c r="D42" s="14">
        <f t="shared" si="4"/>
        <v>193299638.29</v>
      </c>
      <c r="E42" s="14">
        <v>5811387.209999997</v>
      </c>
      <c r="F42" s="15">
        <v>1000</v>
      </c>
      <c r="G42" s="14">
        <f t="shared" si="5"/>
        <v>830.1981728571425</v>
      </c>
    </row>
    <row r="43" spans="1:7" ht="12.75">
      <c r="A43" s="20">
        <f t="shared" si="2"/>
        <v>45234</v>
      </c>
      <c r="B43" s="14">
        <v>191845573.5</v>
      </c>
      <c r="C43" s="14">
        <v>0</v>
      </c>
      <c r="D43" s="14">
        <f t="shared" si="4"/>
        <v>186780646.69</v>
      </c>
      <c r="E43" s="14">
        <v>5064926.809999999</v>
      </c>
      <c r="F43" s="15">
        <v>1000</v>
      </c>
      <c r="G43" s="14">
        <f t="shared" si="5"/>
        <v>723.5609728571427</v>
      </c>
    </row>
    <row r="44" spans="1:8" ht="12.75">
      <c r="A44" s="20">
        <f t="shared" si="2"/>
        <v>45241</v>
      </c>
      <c r="B44" s="14">
        <v>198275036</v>
      </c>
      <c r="C44" s="14">
        <v>0</v>
      </c>
      <c r="D44" s="14">
        <f t="shared" si="4"/>
        <v>192486201.07999998</v>
      </c>
      <c r="E44" s="14">
        <v>5788834.920000002</v>
      </c>
      <c r="F44" s="15">
        <v>1000</v>
      </c>
      <c r="G44" s="14">
        <f t="shared" si="5"/>
        <v>826.9764171428575</v>
      </c>
      <c r="H44" s="14"/>
    </row>
    <row r="45" spans="1:7" ht="12.75">
      <c r="A45" s="20">
        <f t="shared" si="2"/>
        <v>45248</v>
      </c>
      <c r="B45" s="14">
        <v>179842613.5</v>
      </c>
      <c r="C45" s="14">
        <v>0</v>
      </c>
      <c r="D45" s="14">
        <f t="shared" si="4"/>
        <v>174554813.37</v>
      </c>
      <c r="E45" s="14">
        <v>5287800.13</v>
      </c>
      <c r="F45" s="15">
        <v>1000</v>
      </c>
      <c r="G45" s="14">
        <f t="shared" si="5"/>
        <v>755.4000185714285</v>
      </c>
    </row>
    <row r="46" spans="1:7" ht="12.75">
      <c r="A46" s="20">
        <f t="shared" si="2"/>
        <v>45255</v>
      </c>
      <c r="B46" s="14">
        <v>193388706.5</v>
      </c>
      <c r="C46" s="14">
        <v>0</v>
      </c>
      <c r="D46" s="14">
        <f t="shared" si="4"/>
        <v>187403936.9</v>
      </c>
      <c r="E46" s="14">
        <v>5984769.6000000015</v>
      </c>
      <c r="F46" s="15">
        <v>1000</v>
      </c>
      <c r="G46" s="14">
        <f t="shared" si="5"/>
        <v>854.9670857142859</v>
      </c>
    </row>
    <row r="47" spans="1:7" ht="12.75">
      <c r="A47" s="20">
        <f t="shared" si="2"/>
        <v>45262</v>
      </c>
      <c r="B47" s="14">
        <v>184113610.5</v>
      </c>
      <c r="C47" s="14">
        <v>0</v>
      </c>
      <c r="D47" s="14">
        <f t="shared" si="4"/>
        <v>179818965.79</v>
      </c>
      <c r="E47" s="14">
        <v>4294644.710000005</v>
      </c>
      <c r="F47" s="15">
        <v>1000</v>
      </c>
      <c r="G47" s="14">
        <f t="shared" si="5"/>
        <v>613.5206728571436</v>
      </c>
    </row>
    <row r="48" spans="1:7" ht="12.75">
      <c r="A48" s="20">
        <f t="shared" si="2"/>
        <v>45269</v>
      </c>
      <c r="B48" s="14">
        <v>194232262.76</v>
      </c>
      <c r="C48" s="14">
        <v>0</v>
      </c>
      <c r="D48" s="14">
        <f t="shared" si="4"/>
        <v>189267982.07999998</v>
      </c>
      <c r="E48" s="14">
        <v>4964280.68</v>
      </c>
      <c r="F48" s="15">
        <v>1000</v>
      </c>
      <c r="G48" s="14">
        <f t="shared" si="5"/>
        <v>709.1829542857142</v>
      </c>
    </row>
    <row r="49" spans="1:7" ht="12.75">
      <c r="A49" s="20">
        <f t="shared" si="2"/>
        <v>45276</v>
      </c>
      <c r="B49" s="14">
        <v>193112967.5</v>
      </c>
      <c r="C49" s="14">
        <v>0</v>
      </c>
      <c r="D49" s="14">
        <f t="shared" si="4"/>
        <v>188431468.3</v>
      </c>
      <c r="E49" s="14">
        <v>4681499.200000003</v>
      </c>
      <c r="F49" s="15">
        <v>1000</v>
      </c>
      <c r="G49" s="14">
        <f t="shared" si="5"/>
        <v>668.7856000000004</v>
      </c>
    </row>
    <row r="50" spans="1:7" ht="12.75">
      <c r="A50" s="20">
        <f t="shared" si="2"/>
        <v>45283</v>
      </c>
      <c r="B50" s="14">
        <v>191989350.52</v>
      </c>
      <c r="C50" s="14">
        <v>0</v>
      </c>
      <c r="D50" s="14">
        <f t="shared" si="4"/>
        <v>186944336.18</v>
      </c>
      <c r="E50" s="14">
        <v>5045014.340000004</v>
      </c>
      <c r="F50" s="15">
        <v>1000</v>
      </c>
      <c r="G50" s="14">
        <f t="shared" si="5"/>
        <v>720.7163342857148</v>
      </c>
    </row>
    <row r="51" spans="1:7" ht="12.75">
      <c r="A51" s="20">
        <f t="shared" si="2"/>
        <v>45290</v>
      </c>
      <c r="B51" s="14">
        <v>212108725.79</v>
      </c>
      <c r="C51" s="14">
        <v>0</v>
      </c>
      <c r="D51" s="14">
        <f t="shared" si="4"/>
        <v>206795695.16</v>
      </c>
      <c r="E51" s="14">
        <v>5313030.629999999</v>
      </c>
      <c r="F51" s="15">
        <v>1000</v>
      </c>
      <c r="G51" s="14">
        <f t="shared" si="5"/>
        <v>759.0043757142856</v>
      </c>
    </row>
    <row r="52" spans="1:7" ht="12.75">
      <c r="A52" s="20">
        <f t="shared" si="2"/>
        <v>45297</v>
      </c>
      <c r="B52" s="14">
        <v>213940004.96</v>
      </c>
      <c r="C52" s="14">
        <v>0</v>
      </c>
      <c r="D52" s="14">
        <f t="shared" si="4"/>
        <v>208404370.51000002</v>
      </c>
      <c r="E52" s="14">
        <v>5535634.449999999</v>
      </c>
      <c r="F52" s="15">
        <v>1000</v>
      </c>
      <c r="G52" s="14">
        <f t="shared" si="5"/>
        <v>790.8049214285713</v>
      </c>
    </row>
    <row r="53" spans="1:7" ht="12.75">
      <c r="A53" s="20">
        <f t="shared" si="2"/>
        <v>45304</v>
      </c>
      <c r="B53" s="14">
        <v>215728131.48</v>
      </c>
      <c r="C53" s="14">
        <v>0</v>
      </c>
      <c r="D53" s="14">
        <f t="shared" si="4"/>
        <v>210337688.22</v>
      </c>
      <c r="E53" s="14">
        <v>5390443.259999998</v>
      </c>
      <c r="F53" s="15">
        <v>1000</v>
      </c>
      <c r="G53" s="14">
        <f t="shared" si="5"/>
        <v>770.0633228571426</v>
      </c>
    </row>
    <row r="54" spans="1:7" ht="12.75">
      <c r="A54" s="20">
        <f t="shared" si="2"/>
        <v>45311</v>
      </c>
      <c r="B54" s="14">
        <v>207881757.5</v>
      </c>
      <c r="C54" s="14">
        <v>0</v>
      </c>
      <c r="D54" s="14">
        <f t="shared" si="4"/>
        <v>202907641.93</v>
      </c>
      <c r="E54" s="14">
        <v>4974115.57</v>
      </c>
      <c r="F54" s="15">
        <v>1000</v>
      </c>
      <c r="G54" s="14">
        <f t="shared" si="5"/>
        <v>710.5879385714286</v>
      </c>
    </row>
    <row r="55" spans="1:7" ht="12.75">
      <c r="A55" s="20">
        <f t="shared" si="2"/>
        <v>45318</v>
      </c>
      <c r="B55" s="14">
        <v>205687930.5</v>
      </c>
      <c r="C55" s="14">
        <v>0</v>
      </c>
      <c r="D55" s="14">
        <f t="shared" si="4"/>
        <v>199796092.2</v>
      </c>
      <c r="E55" s="14">
        <v>5891838.300000001</v>
      </c>
      <c r="F55" s="15">
        <v>1000</v>
      </c>
      <c r="G55" s="14">
        <f t="shared" si="5"/>
        <v>841.6911857142858</v>
      </c>
    </row>
    <row r="56" spans="1:7" ht="12.75">
      <c r="A56" s="20">
        <f t="shared" si="2"/>
        <v>45325</v>
      </c>
      <c r="B56" s="14">
        <v>207112620.28</v>
      </c>
      <c r="C56" s="14">
        <v>0</v>
      </c>
      <c r="D56" s="14">
        <f t="shared" si="4"/>
        <v>202016754.23</v>
      </c>
      <c r="E56" s="14">
        <v>5095866.050000001</v>
      </c>
      <c r="F56" s="15">
        <v>1000</v>
      </c>
      <c r="G56" s="14">
        <f t="shared" si="5"/>
        <v>727.9808642857143</v>
      </c>
    </row>
    <row r="57" spans="1:7" ht="12.75">
      <c r="A57" s="20">
        <f t="shared" si="2"/>
        <v>45332</v>
      </c>
      <c r="B57" s="14">
        <v>205297202.87</v>
      </c>
      <c r="C57" s="14">
        <v>0</v>
      </c>
      <c r="D57" s="14">
        <f t="shared" si="4"/>
        <v>199761141.47</v>
      </c>
      <c r="E57" s="14">
        <v>5536061.400000002</v>
      </c>
      <c r="F57" s="15">
        <v>1000</v>
      </c>
      <c r="G57" s="14">
        <f t="shared" si="5"/>
        <v>790.8659142857147</v>
      </c>
    </row>
    <row r="58" spans="1:7" ht="12.75">
      <c r="A58" s="20">
        <f t="shared" si="2"/>
        <v>45339</v>
      </c>
      <c r="B58" s="14">
        <v>212821108.52</v>
      </c>
      <c r="C58" s="14">
        <v>0</v>
      </c>
      <c r="D58" s="14">
        <f t="shared" si="4"/>
        <v>207282376.55</v>
      </c>
      <c r="E58" s="14">
        <v>5538731.969999999</v>
      </c>
      <c r="F58" s="15">
        <v>1000</v>
      </c>
      <c r="G58" s="14">
        <f t="shared" si="5"/>
        <v>791.2474242857141</v>
      </c>
    </row>
    <row r="59" spans="1:7" ht="12.75">
      <c r="A59" s="20">
        <f t="shared" si="2"/>
        <v>45346</v>
      </c>
      <c r="B59" s="14">
        <v>217519773</v>
      </c>
      <c r="C59" s="14">
        <v>0</v>
      </c>
      <c r="D59" s="14">
        <f t="shared" si="4"/>
        <v>211556372.9</v>
      </c>
      <c r="E59" s="14">
        <v>5963400.099999998</v>
      </c>
      <c r="F59" s="15">
        <v>1000</v>
      </c>
      <c r="G59" s="14">
        <f t="shared" si="5"/>
        <v>851.9142999999997</v>
      </c>
    </row>
    <row r="60" spans="1:7" ht="12.75">
      <c r="A60" s="20">
        <f t="shared" si="2"/>
        <v>45353</v>
      </c>
      <c r="B60" s="14">
        <v>224538038.5</v>
      </c>
      <c r="C60" s="14">
        <v>0</v>
      </c>
      <c r="D60" s="14">
        <f t="shared" si="4"/>
        <v>217909943.99</v>
      </c>
      <c r="E60" s="14">
        <v>6628094.509999998</v>
      </c>
      <c r="F60" s="15">
        <v>1000</v>
      </c>
      <c r="G60" s="14">
        <f t="shared" si="5"/>
        <v>946.870644285714</v>
      </c>
    </row>
    <row r="61" spans="1:7" ht="12.75">
      <c r="A61" s="20">
        <f t="shared" si="2"/>
        <v>45360</v>
      </c>
      <c r="B61" s="14">
        <v>216792839.76999998</v>
      </c>
      <c r="C61" s="14">
        <v>0</v>
      </c>
      <c r="D61" s="14">
        <f t="shared" si="4"/>
        <v>211215987.73</v>
      </c>
      <c r="E61" s="14">
        <v>5576852.040000003</v>
      </c>
      <c r="F61" s="15">
        <v>1000</v>
      </c>
      <c r="G61" s="14">
        <f t="shared" si="5"/>
        <v>796.6931485714289</v>
      </c>
    </row>
    <row r="62" spans="1:7" ht="12.75">
      <c r="A62" s="20">
        <f t="shared" si="2"/>
        <v>45367</v>
      </c>
      <c r="B62" s="14">
        <v>203079175.47</v>
      </c>
      <c r="C62" s="14">
        <v>0</v>
      </c>
      <c r="D62" s="14">
        <f t="shared" si="4"/>
        <v>197603407.37</v>
      </c>
      <c r="E62" s="14">
        <v>5475768.099999994</v>
      </c>
      <c r="F62" s="15">
        <v>1000</v>
      </c>
      <c r="G62" s="14">
        <f t="shared" si="5"/>
        <v>782.2525857142848</v>
      </c>
    </row>
    <row r="63" spans="1:7" ht="12.75">
      <c r="A63" s="20">
        <f t="shared" si="2"/>
        <v>45374</v>
      </c>
      <c r="B63" s="14">
        <v>211839078.44</v>
      </c>
      <c r="C63" s="14">
        <v>0</v>
      </c>
      <c r="D63" s="14">
        <f t="shared" si="4"/>
        <v>206879266.42</v>
      </c>
      <c r="E63" s="14">
        <v>4959812.020000003</v>
      </c>
      <c r="F63" s="15">
        <v>1000</v>
      </c>
      <c r="G63" s="14">
        <f t="shared" si="5"/>
        <v>708.5445742857147</v>
      </c>
    </row>
    <row r="64" ht="12.75">
      <c r="A64" s="20"/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10262324306.370003</v>
      </c>
      <c r="C66" s="16">
        <f>SUM(C12:C65)</f>
        <v>0</v>
      </c>
      <c r="D66" s="16">
        <f>IF(SUM(D12:D65)=0,"",SUM(D12:D65))</f>
        <v>9991004989.47</v>
      </c>
      <c r="E66" s="16">
        <f>IF(SUM(E12:E65)=0,"",SUM(E12:E65))</f>
        <v>271319316.9</v>
      </c>
      <c r="F66" s="21">
        <f>_xlfn.IFERROR(SUM(F12:F65)/COUNT(F12:F65)," ")</f>
        <v>1000</v>
      </c>
      <c r="G66" s="16">
        <f>_xlfn.IFERROR(E66/SUM(F12:F65)/7," ")</f>
        <v>745.3827387362636</v>
      </c>
    </row>
    <row r="67" spans="1:7" ht="13.5" thickTop="1">
      <c r="A67" s="17"/>
      <c r="B67" s="18"/>
      <c r="C67" s="18"/>
      <c r="D67" s="18"/>
      <c r="E67" s="18"/>
      <c r="F67" s="19"/>
      <c r="G67" s="19"/>
    </row>
    <row r="69" ht="12.75">
      <c r="E69" s="14">
        <f>+E66+'[1]FY 23-24'!$E$66</f>
        <v>938774865.6800001</v>
      </c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5" t="s">
        <v>17</v>
      </c>
      <c r="B1" s="25"/>
      <c r="C1" s="25"/>
      <c r="D1" s="25"/>
      <c r="E1" s="25"/>
      <c r="F1" s="25"/>
      <c r="G1" s="25"/>
    </row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s="1" customFormat="1" ht="15">
      <c r="A3" s="26" t="s">
        <v>12</v>
      </c>
      <c r="B3" s="26"/>
      <c r="C3" s="26"/>
      <c r="D3" s="26"/>
      <c r="E3" s="26"/>
      <c r="F3" s="26"/>
      <c r="G3" s="26"/>
    </row>
    <row r="4" spans="1:7" s="1" customFormat="1" ht="15">
      <c r="A4" s="27" t="s">
        <v>13</v>
      </c>
      <c r="B4" s="27"/>
      <c r="C4" s="27"/>
      <c r="D4" s="27"/>
      <c r="E4" s="27"/>
      <c r="F4" s="27"/>
      <c r="G4" s="27"/>
    </row>
    <row r="5" spans="1:7" s="1" customFormat="1" ht="14.25">
      <c r="A5" s="23"/>
      <c r="B5" s="22"/>
      <c r="C5" s="28" t="s">
        <v>14</v>
      </c>
      <c r="D5" s="28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29" t="s">
        <v>23</v>
      </c>
      <c r="B7" s="30"/>
      <c r="C7" s="30"/>
      <c r="D7" s="30"/>
      <c r="E7" s="30"/>
      <c r="F7" s="30"/>
      <c r="G7" s="31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15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44653</v>
      </c>
      <c r="B12" s="14">
        <v>203148914.5</v>
      </c>
      <c r="C12" s="14">
        <v>0</v>
      </c>
      <c r="D12" s="14">
        <f aca="true" t="shared" si="0" ref="D12:D18">IF(ISBLANK(B12),"",B12-C12-E12)</f>
        <v>197714072.68</v>
      </c>
      <c r="E12" s="14">
        <v>5434841.82</v>
      </c>
      <c r="F12" s="15">
        <v>1000</v>
      </c>
      <c r="G12" s="14">
        <v>776.4059742857144</v>
      </c>
    </row>
    <row r="13" spans="1:7" ht="12.75">
      <c r="A13" s="20">
        <f aca="true" t="shared" si="1" ref="A13:A63">+A12+7</f>
        <v>44660</v>
      </c>
      <c r="B13" s="14">
        <v>200331233.5</v>
      </c>
      <c r="C13" s="14">
        <v>0</v>
      </c>
      <c r="D13" s="14">
        <f t="shared" si="0"/>
        <v>195344204.77</v>
      </c>
      <c r="E13" s="14">
        <v>4987028.729999997</v>
      </c>
      <c r="F13" s="15">
        <v>1000</v>
      </c>
      <c r="G13" s="14">
        <v>712.4326757142852</v>
      </c>
    </row>
    <row r="14" spans="1:7" ht="12.75">
      <c r="A14" s="20">
        <f t="shared" si="1"/>
        <v>44667</v>
      </c>
      <c r="B14" s="14">
        <v>202646533</v>
      </c>
      <c r="C14" s="14">
        <v>0</v>
      </c>
      <c r="D14" s="14">
        <f t="shared" si="0"/>
        <v>197468031.1</v>
      </c>
      <c r="E14" s="14">
        <v>5178501.8999999985</v>
      </c>
      <c r="F14" s="15">
        <v>1000</v>
      </c>
      <c r="G14" s="14">
        <v>739.7859857142855</v>
      </c>
    </row>
    <row r="15" spans="1:7" ht="12.75">
      <c r="A15" s="20">
        <f t="shared" si="1"/>
        <v>44674</v>
      </c>
      <c r="B15" s="14">
        <v>196260808</v>
      </c>
      <c r="C15" s="14">
        <v>0</v>
      </c>
      <c r="D15" s="14">
        <f t="shared" si="0"/>
        <v>190655650.42000002</v>
      </c>
      <c r="E15" s="14">
        <v>5605157.5799999945</v>
      </c>
      <c r="F15" s="15">
        <v>1000</v>
      </c>
      <c r="G15" s="14">
        <v>800.7367971428564</v>
      </c>
    </row>
    <row r="16" spans="1:7" ht="12.75">
      <c r="A16" s="20">
        <f t="shared" si="1"/>
        <v>44681</v>
      </c>
      <c r="B16" s="14">
        <v>189905573.5</v>
      </c>
      <c r="C16" s="14">
        <v>0</v>
      </c>
      <c r="D16" s="14">
        <f t="shared" si="0"/>
        <v>184144434.62</v>
      </c>
      <c r="E16" s="14">
        <v>5761138.880000003</v>
      </c>
      <c r="F16" s="15">
        <v>1000</v>
      </c>
      <c r="G16" s="14">
        <v>823.0198400000003</v>
      </c>
    </row>
    <row r="17" spans="1:7" ht="12.75">
      <c r="A17" s="20">
        <f t="shared" si="1"/>
        <v>44688</v>
      </c>
      <c r="B17" s="14">
        <v>202680185.5</v>
      </c>
      <c r="C17" s="14">
        <v>0</v>
      </c>
      <c r="D17" s="14">
        <f t="shared" si="0"/>
        <v>197562893.82999998</v>
      </c>
      <c r="E17" s="14">
        <v>5117291.670000002</v>
      </c>
      <c r="F17" s="15">
        <v>1000</v>
      </c>
      <c r="G17" s="14">
        <v>731.0416671428574</v>
      </c>
    </row>
    <row r="18" spans="1:7" ht="12.75">
      <c r="A18" s="20">
        <f t="shared" si="1"/>
        <v>44695</v>
      </c>
      <c r="B18" s="14">
        <v>203105361.5</v>
      </c>
      <c r="C18" s="14">
        <v>0</v>
      </c>
      <c r="D18" s="14">
        <f t="shared" si="0"/>
        <v>197679466.11</v>
      </c>
      <c r="E18" s="14">
        <v>5425895.389999997</v>
      </c>
      <c r="F18" s="15">
        <v>1000</v>
      </c>
      <c r="G18" s="14">
        <v>775.1279128571424</v>
      </c>
    </row>
    <row r="19" spans="1:7" ht="12.75">
      <c r="A19" s="20">
        <f t="shared" si="1"/>
        <v>44702</v>
      </c>
      <c r="B19" s="14">
        <v>190622714.27</v>
      </c>
      <c r="C19" s="14">
        <v>0</v>
      </c>
      <c r="D19" s="14">
        <f>IF(ISBLANK(B19),"",B19-C19-E19)</f>
        <v>185216141.13000003</v>
      </c>
      <c r="E19" s="14">
        <v>5406573.14</v>
      </c>
      <c r="F19" s="15">
        <v>1000</v>
      </c>
      <c r="G19" s="14">
        <v>772.3098771428573</v>
      </c>
    </row>
    <row r="20" spans="1:7" ht="12.75">
      <c r="A20" s="20">
        <f t="shared" si="1"/>
        <v>44709</v>
      </c>
      <c r="B20" s="14">
        <v>193931719</v>
      </c>
      <c r="C20" s="14">
        <v>0</v>
      </c>
      <c r="D20" s="14">
        <f>IF(ISBLANK(B20),"",B20-C20-E20)</f>
        <v>188814332.61</v>
      </c>
      <c r="E20" s="14">
        <v>5117386.39</v>
      </c>
      <c r="F20" s="15">
        <v>1000</v>
      </c>
      <c r="G20" s="14">
        <v>731.6785914285716</v>
      </c>
    </row>
    <row r="21" spans="1:7" ht="12.75">
      <c r="A21" s="20">
        <f t="shared" si="1"/>
        <v>44716</v>
      </c>
      <c r="B21" s="14">
        <v>182499388</v>
      </c>
      <c r="C21" s="14">
        <v>0</v>
      </c>
      <c r="D21" s="14">
        <f>IF(ISBLANK(B21),"",B21-C21-E21)</f>
        <v>177727482.1</v>
      </c>
      <c r="E21" s="14">
        <v>4771905.9</v>
      </c>
      <c r="F21" s="15">
        <v>1000</v>
      </c>
      <c r="G21" s="14">
        <f aca="true" t="shared" si="2" ref="G21:G35">IF(ISBLANK(B21),"",E21/F21/7)</f>
        <v>681.7008428571429</v>
      </c>
    </row>
    <row r="22" spans="1:7" ht="12.75">
      <c r="A22" s="20">
        <f t="shared" si="1"/>
        <v>44723</v>
      </c>
      <c r="B22" s="14">
        <v>183564721</v>
      </c>
      <c r="C22" s="14">
        <v>0</v>
      </c>
      <c r="D22" s="14">
        <f aca="true" t="shared" si="3" ref="D22:D35">IF(ISBLANK(B22),"",B22-C22-E22)</f>
        <v>178310620.02</v>
      </c>
      <c r="E22" s="14">
        <v>5254100.979999993</v>
      </c>
      <c r="F22" s="15">
        <v>1000</v>
      </c>
      <c r="G22" s="14">
        <f t="shared" si="2"/>
        <v>750.5858542857133</v>
      </c>
    </row>
    <row r="23" spans="1:7" ht="12.75">
      <c r="A23" s="20">
        <f t="shared" si="1"/>
        <v>44730</v>
      </c>
      <c r="B23" s="14">
        <v>180343224</v>
      </c>
      <c r="C23" s="14">
        <v>0</v>
      </c>
      <c r="D23" s="14">
        <f t="shared" si="3"/>
        <v>175917620.81</v>
      </c>
      <c r="E23" s="14">
        <v>4425603.190000005</v>
      </c>
      <c r="F23" s="15">
        <v>1000</v>
      </c>
      <c r="G23" s="14">
        <f t="shared" si="2"/>
        <v>632.229027142858</v>
      </c>
    </row>
    <row r="24" spans="1:7" ht="12.75">
      <c r="A24" s="20">
        <f t="shared" si="1"/>
        <v>44737</v>
      </c>
      <c r="B24" s="14">
        <v>179935647</v>
      </c>
      <c r="C24" s="14">
        <v>0</v>
      </c>
      <c r="D24" s="14">
        <f t="shared" si="3"/>
        <v>175592206.35999998</v>
      </c>
      <c r="E24" s="14">
        <v>4343440.640000004</v>
      </c>
      <c r="F24" s="15">
        <v>1000</v>
      </c>
      <c r="G24" s="14">
        <f t="shared" si="2"/>
        <v>620.4915200000006</v>
      </c>
    </row>
    <row r="25" spans="1:7" ht="12.75">
      <c r="A25" s="20">
        <f t="shared" si="1"/>
        <v>44744</v>
      </c>
      <c r="B25" s="14">
        <v>190710238</v>
      </c>
      <c r="C25" s="14">
        <v>0</v>
      </c>
      <c r="D25" s="14">
        <f t="shared" si="3"/>
        <v>185809303.5</v>
      </c>
      <c r="E25" s="14">
        <v>4900934.500000004</v>
      </c>
      <c r="F25" s="15">
        <v>1000</v>
      </c>
      <c r="G25" s="14">
        <f t="shared" si="2"/>
        <v>700.1335000000006</v>
      </c>
    </row>
    <row r="26" spans="1:7" ht="12.75">
      <c r="A26" s="20">
        <f t="shared" si="1"/>
        <v>44751</v>
      </c>
      <c r="B26" s="14">
        <v>193522015.5</v>
      </c>
      <c r="C26" s="14">
        <v>0</v>
      </c>
      <c r="D26" s="14">
        <f t="shared" si="3"/>
        <v>188287327.65</v>
      </c>
      <c r="E26" s="14">
        <v>5234687.849999994</v>
      </c>
      <c r="F26" s="15">
        <v>1000</v>
      </c>
      <c r="G26" s="14">
        <f t="shared" si="2"/>
        <v>747.8125499999991</v>
      </c>
    </row>
    <row r="27" spans="1:7" ht="12.75">
      <c r="A27" s="20">
        <f t="shared" si="1"/>
        <v>44758</v>
      </c>
      <c r="B27" s="14">
        <v>176395638</v>
      </c>
      <c r="C27" s="14">
        <v>0</v>
      </c>
      <c r="D27" s="14">
        <f t="shared" si="3"/>
        <v>171334845.92000002</v>
      </c>
      <c r="E27" s="14">
        <v>5060792.079999998</v>
      </c>
      <c r="F27" s="15">
        <v>1000</v>
      </c>
      <c r="G27" s="14">
        <f t="shared" si="2"/>
        <v>722.9702971428569</v>
      </c>
    </row>
    <row r="28" spans="1:7" ht="12.75">
      <c r="A28" s="20">
        <f t="shared" si="1"/>
        <v>44765</v>
      </c>
      <c r="B28" s="14">
        <v>176766107</v>
      </c>
      <c r="C28" s="14">
        <v>0</v>
      </c>
      <c r="D28" s="14">
        <f t="shared" si="3"/>
        <v>171816325.7</v>
      </c>
      <c r="E28" s="14">
        <v>4949781.300000001</v>
      </c>
      <c r="F28" s="15">
        <v>1000</v>
      </c>
      <c r="G28" s="14">
        <f t="shared" si="2"/>
        <v>707.1116142857144</v>
      </c>
    </row>
    <row r="29" spans="1:7" ht="12.75">
      <c r="A29" s="20">
        <f t="shared" si="1"/>
        <v>44772</v>
      </c>
      <c r="B29" s="14">
        <v>181122658</v>
      </c>
      <c r="C29" s="14">
        <v>0</v>
      </c>
      <c r="D29" s="14">
        <f t="shared" si="3"/>
        <v>176172657.72</v>
      </c>
      <c r="E29" s="14">
        <v>4950000.2799999975</v>
      </c>
      <c r="F29" s="15">
        <v>1000</v>
      </c>
      <c r="G29" s="14">
        <f t="shared" si="2"/>
        <v>707.1428971428568</v>
      </c>
    </row>
    <row r="30" spans="1:7" ht="12.75">
      <c r="A30" s="20">
        <f t="shared" si="1"/>
        <v>44779</v>
      </c>
      <c r="B30" s="14">
        <v>179483523</v>
      </c>
      <c r="C30" s="14">
        <v>0</v>
      </c>
      <c r="D30" s="14">
        <f t="shared" si="3"/>
        <v>174689871.42000002</v>
      </c>
      <c r="E30" s="14">
        <v>4793651.579999998</v>
      </c>
      <c r="F30" s="15">
        <v>1000</v>
      </c>
      <c r="G30" s="14">
        <f t="shared" si="2"/>
        <v>684.8073685714282</v>
      </c>
    </row>
    <row r="31" spans="1:7" ht="12.75">
      <c r="A31" s="20">
        <f t="shared" si="1"/>
        <v>44786</v>
      </c>
      <c r="B31" s="14">
        <v>178355694</v>
      </c>
      <c r="C31" s="14">
        <v>0</v>
      </c>
      <c r="D31" s="14">
        <f t="shared" si="3"/>
        <v>172838533.20999998</v>
      </c>
      <c r="E31" s="14">
        <v>5517160.790000007</v>
      </c>
      <c r="F31" s="15">
        <v>1000</v>
      </c>
      <c r="G31" s="14">
        <f t="shared" si="2"/>
        <v>788.165827142858</v>
      </c>
    </row>
    <row r="32" spans="1:7" ht="12.75">
      <c r="A32" s="20">
        <f t="shared" si="1"/>
        <v>44793</v>
      </c>
      <c r="B32" s="14">
        <v>168793995</v>
      </c>
      <c r="C32" s="14">
        <v>0</v>
      </c>
      <c r="D32" s="14">
        <f t="shared" si="3"/>
        <v>164145612.45</v>
      </c>
      <c r="E32" s="14">
        <v>4648382.550000001</v>
      </c>
      <c r="F32" s="15">
        <v>1000</v>
      </c>
      <c r="G32" s="14">
        <f t="shared" si="2"/>
        <v>664.0546500000002</v>
      </c>
    </row>
    <row r="33" spans="1:7" ht="12.75">
      <c r="A33" s="20">
        <f t="shared" si="1"/>
        <v>44800</v>
      </c>
      <c r="B33" s="14">
        <v>169003406</v>
      </c>
      <c r="C33" s="14">
        <v>0</v>
      </c>
      <c r="D33" s="14">
        <f t="shared" si="3"/>
        <v>164067320.27</v>
      </c>
      <c r="E33" s="14">
        <v>4936085.73</v>
      </c>
      <c r="F33" s="15">
        <v>1000</v>
      </c>
      <c r="G33" s="14">
        <f t="shared" si="2"/>
        <v>705.1551042857144</v>
      </c>
    </row>
    <row r="34" spans="1:7" ht="12.75">
      <c r="A34" s="20">
        <f t="shared" si="1"/>
        <v>44807</v>
      </c>
      <c r="B34" s="14">
        <v>176531356</v>
      </c>
      <c r="C34" s="14">
        <v>0</v>
      </c>
      <c r="D34" s="14">
        <f t="shared" si="3"/>
        <v>171954679.66</v>
      </c>
      <c r="E34" s="14">
        <v>4576676.339999996</v>
      </c>
      <c r="F34" s="15">
        <v>1000</v>
      </c>
      <c r="G34" s="14">
        <f t="shared" si="2"/>
        <v>653.8109057142852</v>
      </c>
    </row>
    <row r="35" spans="1:7" ht="12.75">
      <c r="A35" s="20">
        <f t="shared" si="1"/>
        <v>44814</v>
      </c>
      <c r="B35" s="14">
        <v>172031382.5</v>
      </c>
      <c r="C35" s="14">
        <v>0</v>
      </c>
      <c r="D35" s="14">
        <f t="shared" si="3"/>
        <v>167017465.69</v>
      </c>
      <c r="E35" s="14">
        <v>5013916.809999999</v>
      </c>
      <c r="F35" s="15">
        <v>1000</v>
      </c>
      <c r="G35" s="14">
        <f t="shared" si="2"/>
        <v>716.2738299999999</v>
      </c>
    </row>
    <row r="36" spans="1:7" ht="12.75">
      <c r="A36" s="20">
        <f t="shared" si="1"/>
        <v>44821</v>
      </c>
      <c r="B36" s="14">
        <v>186193029</v>
      </c>
      <c r="C36" s="14">
        <v>0</v>
      </c>
      <c r="D36" s="14">
        <f aca="true" t="shared" si="4" ref="D36:D63">IF(ISBLANK(B36),"",B36-C36-E36)</f>
        <v>181483732.55</v>
      </c>
      <c r="E36" s="14">
        <v>4709296.449999999</v>
      </c>
      <c r="F36" s="15">
        <v>1000</v>
      </c>
      <c r="G36" s="14">
        <f>IF(ISBLANK(B36),"",E36/F36/7)</f>
        <v>672.7566357142856</v>
      </c>
    </row>
    <row r="37" spans="1:7" ht="12.75">
      <c r="A37" s="20">
        <f t="shared" si="1"/>
        <v>44828</v>
      </c>
      <c r="B37" s="14">
        <v>189583590.5</v>
      </c>
      <c r="C37" s="14">
        <v>0</v>
      </c>
      <c r="D37" s="14">
        <f t="shared" si="4"/>
        <v>185459647.32</v>
      </c>
      <c r="E37" s="14">
        <v>4123943.1800000034</v>
      </c>
      <c r="F37" s="15">
        <v>1000</v>
      </c>
      <c r="G37" s="14">
        <f aca="true" t="shared" si="5" ref="G37:G63">IF(ISBLANK(B37),"",E37/F37/7)</f>
        <v>589.1347400000005</v>
      </c>
    </row>
    <row r="38" spans="1:7" ht="12.75">
      <c r="A38" s="20">
        <f t="shared" si="1"/>
        <v>44835</v>
      </c>
      <c r="B38" s="14">
        <v>189062367.5</v>
      </c>
      <c r="C38" s="14">
        <v>0</v>
      </c>
      <c r="D38" s="14">
        <f t="shared" si="4"/>
        <v>183371547.37</v>
      </c>
      <c r="E38" s="14">
        <v>5690820.130000003</v>
      </c>
      <c r="F38" s="15">
        <v>1000</v>
      </c>
      <c r="G38" s="14">
        <f t="shared" si="5"/>
        <v>812.9743042857147</v>
      </c>
    </row>
    <row r="39" spans="1:7" ht="12.75">
      <c r="A39" s="20">
        <f t="shared" si="1"/>
        <v>44842</v>
      </c>
      <c r="B39" s="14">
        <v>182127699.5</v>
      </c>
      <c r="C39" s="14">
        <v>0</v>
      </c>
      <c r="D39" s="14">
        <f t="shared" si="4"/>
        <v>176670041.72</v>
      </c>
      <c r="E39" s="14">
        <v>5457657.7799999975</v>
      </c>
      <c r="F39" s="15">
        <v>1000</v>
      </c>
      <c r="G39" s="14">
        <f t="shared" si="5"/>
        <v>779.6653971428568</v>
      </c>
    </row>
    <row r="40" spans="1:7" ht="12.75">
      <c r="A40" s="20">
        <f t="shared" si="1"/>
        <v>44849</v>
      </c>
      <c r="B40" s="14">
        <v>176319756</v>
      </c>
      <c r="C40" s="14">
        <v>0</v>
      </c>
      <c r="D40" s="14">
        <f t="shared" si="4"/>
        <v>171388485.91</v>
      </c>
      <c r="E40" s="14">
        <v>4931270.09</v>
      </c>
      <c r="F40" s="15">
        <v>1000</v>
      </c>
      <c r="G40" s="14">
        <f t="shared" si="5"/>
        <v>704.4671557142857</v>
      </c>
    </row>
    <row r="41" spans="1:7" ht="12.75">
      <c r="A41" s="20">
        <f t="shared" si="1"/>
        <v>44856</v>
      </c>
      <c r="B41" s="14">
        <v>184748637.5</v>
      </c>
      <c r="C41" s="14">
        <v>0</v>
      </c>
      <c r="D41" s="14">
        <f t="shared" si="4"/>
        <v>180089867.09</v>
      </c>
      <c r="E41" s="14">
        <v>4658770.409999996</v>
      </c>
      <c r="F41" s="15">
        <v>1000</v>
      </c>
      <c r="G41" s="14">
        <f t="shared" si="5"/>
        <v>665.5386299999994</v>
      </c>
    </row>
    <row r="42" spans="1:7" ht="12.75">
      <c r="A42" s="20">
        <f t="shared" si="1"/>
        <v>44863</v>
      </c>
      <c r="B42" s="14">
        <v>183038700</v>
      </c>
      <c r="C42" s="14">
        <v>0</v>
      </c>
      <c r="D42" s="14">
        <f t="shared" si="4"/>
        <v>177446865.56</v>
      </c>
      <c r="E42" s="14">
        <v>5591834.440000001</v>
      </c>
      <c r="F42" s="15">
        <v>1000</v>
      </c>
      <c r="G42" s="14">
        <f t="shared" si="5"/>
        <v>798.8334914285716</v>
      </c>
    </row>
    <row r="43" spans="1:7" ht="12.75">
      <c r="A43" s="20">
        <f t="shared" si="1"/>
        <v>44870</v>
      </c>
      <c r="B43" s="14">
        <v>178625024</v>
      </c>
      <c r="C43" s="14">
        <v>0</v>
      </c>
      <c r="D43" s="14">
        <f t="shared" si="4"/>
        <v>173642501.66</v>
      </c>
      <c r="E43" s="14">
        <v>4982522.340000004</v>
      </c>
      <c r="F43" s="15">
        <v>1000</v>
      </c>
      <c r="G43" s="14">
        <f t="shared" si="5"/>
        <v>711.7889057142862</v>
      </c>
    </row>
    <row r="44" spans="1:7" ht="12.75">
      <c r="A44" s="20">
        <f t="shared" si="1"/>
        <v>44877</v>
      </c>
      <c r="B44" s="14">
        <v>183664178.5</v>
      </c>
      <c r="C44" s="14">
        <v>0</v>
      </c>
      <c r="D44" s="14">
        <f t="shared" si="4"/>
        <v>178863139.36</v>
      </c>
      <c r="E44" s="14">
        <v>4801039.139999997</v>
      </c>
      <c r="F44" s="15">
        <v>1000</v>
      </c>
      <c r="G44" s="14">
        <f t="shared" si="5"/>
        <v>685.8627342857138</v>
      </c>
    </row>
    <row r="45" spans="1:7" ht="12.75">
      <c r="A45" s="20">
        <f t="shared" si="1"/>
        <v>44884</v>
      </c>
      <c r="B45" s="14">
        <v>180466699.5</v>
      </c>
      <c r="C45" s="14">
        <v>0</v>
      </c>
      <c r="D45" s="14">
        <f t="shared" si="4"/>
        <v>176030197.22</v>
      </c>
      <c r="E45" s="14">
        <v>4436502.280000001</v>
      </c>
      <c r="F45" s="15">
        <v>1000</v>
      </c>
      <c r="G45" s="14">
        <f t="shared" si="5"/>
        <v>633.7860400000002</v>
      </c>
    </row>
    <row r="46" spans="1:7" ht="12.75">
      <c r="A46" s="20">
        <f t="shared" si="1"/>
        <v>44891</v>
      </c>
      <c r="B46" s="14">
        <v>187934832.5</v>
      </c>
      <c r="C46" s="14">
        <v>0</v>
      </c>
      <c r="D46" s="14">
        <f t="shared" si="4"/>
        <v>182781758.21</v>
      </c>
      <c r="E46" s="14">
        <v>5153074.290000003</v>
      </c>
      <c r="F46" s="15">
        <v>1000</v>
      </c>
      <c r="G46" s="14">
        <f t="shared" si="5"/>
        <v>736.1534700000004</v>
      </c>
    </row>
    <row r="47" spans="1:7" ht="12.75">
      <c r="A47" s="20">
        <f t="shared" si="1"/>
        <v>44898</v>
      </c>
      <c r="B47" s="14">
        <v>178335763.5</v>
      </c>
      <c r="C47" s="14">
        <v>0</v>
      </c>
      <c r="D47" s="14">
        <f t="shared" si="4"/>
        <v>174108822.35999998</v>
      </c>
      <c r="E47" s="14">
        <v>4226941.140000004</v>
      </c>
      <c r="F47" s="15">
        <v>1000</v>
      </c>
      <c r="G47" s="14">
        <f t="shared" si="5"/>
        <v>603.848734285715</v>
      </c>
    </row>
    <row r="48" spans="1:7" ht="12.75">
      <c r="A48" s="20">
        <f t="shared" si="1"/>
        <v>44905</v>
      </c>
      <c r="B48" s="14">
        <v>172155667.5</v>
      </c>
      <c r="C48" s="14">
        <v>0</v>
      </c>
      <c r="D48" s="14">
        <f t="shared" si="4"/>
        <v>167428506.04</v>
      </c>
      <c r="E48" s="14">
        <v>4727161.460000001</v>
      </c>
      <c r="F48" s="15">
        <v>1000</v>
      </c>
      <c r="G48" s="14">
        <f t="shared" si="5"/>
        <v>675.3087800000002</v>
      </c>
    </row>
    <row r="49" spans="1:7" ht="12.75">
      <c r="A49" s="20">
        <f t="shared" si="1"/>
        <v>44912</v>
      </c>
      <c r="B49" s="14">
        <v>178284241</v>
      </c>
      <c r="C49" s="14">
        <v>0</v>
      </c>
      <c r="D49" s="14">
        <f t="shared" si="4"/>
        <v>173299059.32</v>
      </c>
      <c r="E49" s="14">
        <v>4985181.68</v>
      </c>
      <c r="F49" s="15">
        <v>1000</v>
      </c>
      <c r="G49" s="14">
        <f t="shared" si="5"/>
        <v>712.1688114285714</v>
      </c>
    </row>
    <row r="50" spans="1:7" ht="12.75">
      <c r="A50" s="20">
        <f t="shared" si="1"/>
        <v>44919</v>
      </c>
      <c r="B50" s="14">
        <v>177872563</v>
      </c>
      <c r="C50" s="14">
        <v>0</v>
      </c>
      <c r="D50" s="14">
        <f t="shared" si="4"/>
        <v>173742385.82</v>
      </c>
      <c r="E50" s="14">
        <v>4130177.1800000034</v>
      </c>
      <c r="F50" s="15">
        <v>1000</v>
      </c>
      <c r="G50" s="14">
        <f t="shared" si="5"/>
        <v>590.0253114285719</v>
      </c>
    </row>
    <row r="51" spans="1:7" ht="12.75">
      <c r="A51" s="20">
        <f t="shared" si="1"/>
        <v>44926</v>
      </c>
      <c r="B51" s="14">
        <v>201635607</v>
      </c>
      <c r="C51" s="14">
        <v>0</v>
      </c>
      <c r="D51" s="14">
        <f t="shared" si="4"/>
        <v>196174492.17</v>
      </c>
      <c r="E51" s="14">
        <v>5461114.830000002</v>
      </c>
      <c r="F51" s="15">
        <v>1000</v>
      </c>
      <c r="G51" s="14">
        <f t="shared" si="5"/>
        <v>780.1592614285718</v>
      </c>
    </row>
    <row r="52" spans="1:7" ht="12.75">
      <c r="A52" s="20">
        <f t="shared" si="1"/>
        <v>44933</v>
      </c>
      <c r="B52" s="14">
        <v>204264094.5</v>
      </c>
      <c r="C52" s="14">
        <v>0</v>
      </c>
      <c r="D52" s="14">
        <f t="shared" si="4"/>
        <v>198524995.77</v>
      </c>
      <c r="E52" s="14">
        <v>5739098.729999997</v>
      </c>
      <c r="F52" s="15">
        <v>1000</v>
      </c>
      <c r="G52" s="14">
        <f t="shared" si="5"/>
        <v>819.8712471428568</v>
      </c>
    </row>
    <row r="53" spans="1:7" ht="12.75">
      <c r="A53" s="20">
        <f t="shared" si="1"/>
        <v>44940</v>
      </c>
      <c r="B53" s="14">
        <v>204741229.5</v>
      </c>
      <c r="C53" s="14">
        <v>0</v>
      </c>
      <c r="D53" s="14">
        <f t="shared" si="4"/>
        <v>199098076.13</v>
      </c>
      <c r="E53" s="14">
        <v>5643153.370000001</v>
      </c>
      <c r="F53" s="15">
        <v>1000</v>
      </c>
      <c r="G53" s="14">
        <f t="shared" si="5"/>
        <v>806.1647671428573</v>
      </c>
    </row>
    <row r="54" spans="1:7" ht="12.75">
      <c r="A54" s="20">
        <f t="shared" si="1"/>
        <v>44947</v>
      </c>
      <c r="B54" s="14">
        <v>199663474</v>
      </c>
      <c r="C54" s="14">
        <v>0</v>
      </c>
      <c r="D54" s="14">
        <f t="shared" si="4"/>
        <v>194542325.36</v>
      </c>
      <c r="E54" s="14">
        <v>5121148.640000001</v>
      </c>
      <c r="F54" s="15">
        <v>1000</v>
      </c>
      <c r="G54" s="14">
        <f t="shared" si="5"/>
        <v>731.592662857143</v>
      </c>
    </row>
    <row r="55" spans="1:7" ht="12.75">
      <c r="A55" s="20">
        <f t="shared" si="1"/>
        <v>44954</v>
      </c>
      <c r="B55" s="14">
        <v>228472513.5</v>
      </c>
      <c r="C55" s="14">
        <v>0</v>
      </c>
      <c r="D55" s="14">
        <f t="shared" si="4"/>
        <v>222332060.35999998</v>
      </c>
      <c r="E55" s="14">
        <v>6140453.140000004</v>
      </c>
      <c r="F55" s="15">
        <v>1000</v>
      </c>
      <c r="G55" s="14">
        <f t="shared" si="5"/>
        <v>877.2075914285721</v>
      </c>
    </row>
    <row r="56" spans="1:7" ht="12.75">
      <c r="A56" s="20">
        <f t="shared" si="1"/>
        <v>44961</v>
      </c>
      <c r="B56" s="14">
        <v>207178389.25</v>
      </c>
      <c r="C56" s="14">
        <v>0</v>
      </c>
      <c r="D56" s="14">
        <f t="shared" si="4"/>
        <v>201896723.94</v>
      </c>
      <c r="E56" s="14">
        <v>5281665.310000002</v>
      </c>
      <c r="F56" s="15">
        <v>1000</v>
      </c>
      <c r="G56" s="14">
        <f t="shared" si="5"/>
        <v>754.523615714286</v>
      </c>
    </row>
    <row r="57" spans="1:7" ht="12.75">
      <c r="A57" s="20">
        <f t="shared" si="1"/>
        <v>44968</v>
      </c>
      <c r="B57" s="14">
        <v>202542324.75</v>
      </c>
      <c r="C57" s="14">
        <v>0</v>
      </c>
      <c r="D57" s="14">
        <f t="shared" si="4"/>
        <v>197198444.29</v>
      </c>
      <c r="E57" s="14">
        <v>5343880.460000001</v>
      </c>
      <c r="F57" s="15">
        <v>1000</v>
      </c>
      <c r="G57" s="14">
        <f t="shared" si="5"/>
        <v>763.4114942857144</v>
      </c>
    </row>
    <row r="58" spans="1:7" ht="12.75">
      <c r="A58" s="20">
        <f t="shared" si="1"/>
        <v>44975</v>
      </c>
      <c r="B58" s="14">
        <v>193988237.75</v>
      </c>
      <c r="C58" s="14">
        <v>0</v>
      </c>
      <c r="D58" s="14">
        <f t="shared" si="4"/>
        <v>189478915.61</v>
      </c>
      <c r="E58" s="14">
        <v>4509322.140000001</v>
      </c>
      <c r="F58" s="15">
        <v>1000</v>
      </c>
      <c r="G58" s="14">
        <f t="shared" si="5"/>
        <v>644.1888771428572</v>
      </c>
    </row>
    <row r="59" spans="1:7" ht="12.75">
      <c r="A59" s="20">
        <f t="shared" si="1"/>
        <v>44982</v>
      </c>
      <c r="B59" s="14">
        <v>205785281.51</v>
      </c>
      <c r="C59" s="14">
        <v>0</v>
      </c>
      <c r="D59" s="14">
        <f t="shared" si="4"/>
        <v>200813519.32</v>
      </c>
      <c r="E59" s="14">
        <v>4971762.190000001</v>
      </c>
      <c r="F59" s="15">
        <v>1000</v>
      </c>
      <c r="G59" s="14">
        <f t="shared" si="5"/>
        <v>710.2517414285716</v>
      </c>
    </row>
    <row r="60" spans="1:7" ht="12.75">
      <c r="A60" s="20">
        <f t="shared" si="1"/>
        <v>44989</v>
      </c>
      <c r="B60" s="14">
        <v>208809633.75</v>
      </c>
      <c r="C60" s="14">
        <v>0</v>
      </c>
      <c r="D60" s="14">
        <f t="shared" si="4"/>
        <v>203572784.65</v>
      </c>
      <c r="E60" s="14">
        <v>5236849.1000000015</v>
      </c>
      <c r="F60" s="15">
        <v>1000</v>
      </c>
      <c r="G60" s="14">
        <f t="shared" si="5"/>
        <v>748.1213000000001</v>
      </c>
    </row>
    <row r="61" spans="1:7" ht="12.75">
      <c r="A61" s="20">
        <f t="shared" si="1"/>
        <v>44996</v>
      </c>
      <c r="B61" s="14">
        <v>219212906.5</v>
      </c>
      <c r="C61" s="14">
        <v>0</v>
      </c>
      <c r="D61" s="14">
        <f t="shared" si="4"/>
        <v>214444067.77</v>
      </c>
      <c r="E61" s="14">
        <v>4768838.729999997</v>
      </c>
      <c r="F61" s="15">
        <v>1000</v>
      </c>
      <c r="G61" s="14">
        <f t="shared" si="5"/>
        <v>681.2626757142853</v>
      </c>
    </row>
    <row r="62" spans="1:7" ht="12.75">
      <c r="A62" s="20">
        <f t="shared" si="1"/>
        <v>45003</v>
      </c>
      <c r="B62" s="14">
        <v>211476862.5</v>
      </c>
      <c r="C62" s="14">
        <v>0</v>
      </c>
      <c r="D62" s="14">
        <f t="shared" si="4"/>
        <v>205651935.31</v>
      </c>
      <c r="E62" s="14">
        <v>5824927.189999998</v>
      </c>
      <c r="F62" s="15">
        <v>1000</v>
      </c>
      <c r="G62" s="14">
        <f t="shared" si="5"/>
        <v>832.1324557142854</v>
      </c>
    </row>
    <row r="63" spans="1:7" ht="12.75">
      <c r="A63" s="20">
        <f t="shared" si="1"/>
        <v>45010</v>
      </c>
      <c r="B63" s="14">
        <v>211006758.75</v>
      </c>
      <c r="C63" s="14">
        <v>0</v>
      </c>
      <c r="D63" s="14">
        <f t="shared" si="4"/>
        <v>205442399.35</v>
      </c>
      <c r="E63" s="14">
        <v>5564359.3999999985</v>
      </c>
      <c r="F63" s="15">
        <v>1000</v>
      </c>
      <c r="G63" s="14">
        <f t="shared" si="5"/>
        <v>794.9084857142855</v>
      </c>
    </row>
    <row r="64" ht="12.75">
      <c r="A64" s="20"/>
    </row>
    <row r="65" spans="1:7" s="19" customFormat="1" ht="13.5" thickBot="1">
      <c r="A65" s="2" t="s">
        <v>8</v>
      </c>
      <c r="B65" s="16">
        <f>IF(SUM(B12:B64)=0,"",SUM(B12:B64))</f>
        <v>9898882098.53</v>
      </c>
      <c r="C65" s="16">
        <f>SUM(C12:C64)</f>
        <v>0</v>
      </c>
      <c r="D65" s="16">
        <f>IF(SUM(D12:D64)=0,"",SUM(D12:D64))</f>
        <v>9635258397.289999</v>
      </c>
      <c r="E65" s="16">
        <f>IF(SUM(E12:E64)=0,"",SUM(E12:E64))</f>
        <v>263623701.24000004</v>
      </c>
      <c r="F65" s="21">
        <f>_xlfn.IFERROR(SUM(F12:F64)/COUNT(F12:F64)," ")</f>
        <v>1000</v>
      </c>
      <c r="G65" s="16">
        <f>_xlfn.IFERROR(E65/SUM(F12:F64)/7," ")</f>
        <v>724.2409374725275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2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5" t="s">
        <v>17</v>
      </c>
      <c r="B1" s="25"/>
      <c r="C1" s="25"/>
      <c r="D1" s="25"/>
      <c r="E1" s="25"/>
      <c r="F1" s="25"/>
      <c r="G1" s="25"/>
    </row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s="1" customFormat="1" ht="15">
      <c r="A3" s="26" t="s">
        <v>12</v>
      </c>
      <c r="B3" s="26"/>
      <c r="C3" s="26"/>
      <c r="D3" s="26"/>
      <c r="E3" s="26"/>
      <c r="F3" s="26"/>
      <c r="G3" s="26"/>
    </row>
    <row r="4" spans="1:7" s="1" customFormat="1" ht="15">
      <c r="A4" s="27" t="s">
        <v>13</v>
      </c>
      <c r="B4" s="27"/>
      <c r="C4" s="27"/>
      <c r="D4" s="27"/>
      <c r="E4" s="27"/>
      <c r="F4" s="27"/>
      <c r="G4" s="27"/>
    </row>
    <row r="5" spans="1:7" s="1" customFormat="1" ht="14.25">
      <c r="A5" s="23"/>
      <c r="B5" s="22"/>
      <c r="C5" s="28" t="s">
        <v>14</v>
      </c>
      <c r="D5" s="28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29" t="s">
        <v>22</v>
      </c>
      <c r="B7" s="30"/>
      <c r="C7" s="30"/>
      <c r="D7" s="30"/>
      <c r="E7" s="30"/>
      <c r="F7" s="30"/>
      <c r="G7" s="31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15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44289</v>
      </c>
      <c r="B12" s="14">
        <v>164498527</v>
      </c>
      <c r="C12" s="14">
        <v>0</v>
      </c>
      <c r="D12" s="14">
        <f aca="true" t="shared" si="0" ref="D12:D63">IF(ISBLANK(B12),"",B12-C12-E12)</f>
        <v>159339554.22</v>
      </c>
      <c r="E12" s="14">
        <v>5158972.780000001</v>
      </c>
      <c r="F12" s="15">
        <v>1000</v>
      </c>
      <c r="G12" s="14">
        <f aca="true" t="shared" si="1" ref="G12:G35">IF(ISBLANK(B12),"",E12/F12/7)</f>
        <v>736.9961114285716</v>
      </c>
    </row>
    <row r="13" spans="1:7" ht="12.75">
      <c r="A13" s="20">
        <f aca="true" t="shared" si="2" ref="A13:A63">+A12+7</f>
        <v>44296</v>
      </c>
      <c r="B13" s="14">
        <v>175627108</v>
      </c>
      <c r="C13" s="14">
        <v>0</v>
      </c>
      <c r="D13" s="14">
        <f>IF(ISBLANK(B13),"",B13-C13-E13)</f>
        <v>170148898.4</v>
      </c>
      <c r="E13" s="14">
        <v>5478209.6000000015</v>
      </c>
      <c r="F13" s="15">
        <v>1000</v>
      </c>
      <c r="G13" s="14">
        <f t="shared" si="1"/>
        <v>782.6013714285716</v>
      </c>
    </row>
    <row r="14" spans="1:7" ht="12.75">
      <c r="A14" s="20">
        <f t="shared" si="2"/>
        <v>44303</v>
      </c>
      <c r="B14" s="14">
        <v>180216890</v>
      </c>
      <c r="C14" s="14">
        <v>0</v>
      </c>
      <c r="D14" s="14">
        <f t="shared" si="0"/>
        <v>175502543.09</v>
      </c>
      <c r="E14" s="14">
        <v>4714346.91</v>
      </c>
      <c r="F14" s="15">
        <v>1000</v>
      </c>
      <c r="G14" s="14">
        <f t="shared" si="1"/>
        <v>673.4781300000001</v>
      </c>
    </row>
    <row r="15" spans="1:7" ht="12.75">
      <c r="A15" s="20">
        <f t="shared" si="2"/>
        <v>44310</v>
      </c>
      <c r="B15" s="14">
        <v>180429886.5</v>
      </c>
      <c r="C15" s="14">
        <v>0</v>
      </c>
      <c r="D15" s="14">
        <f>IF(ISBLANK(B15),"",B15-C15-E15)</f>
        <v>175610472.83</v>
      </c>
      <c r="E15" s="14">
        <v>4819413.669999998</v>
      </c>
      <c r="F15" s="15">
        <v>1000</v>
      </c>
      <c r="G15" s="14">
        <f t="shared" si="1"/>
        <v>688.4876671428568</v>
      </c>
    </row>
    <row r="16" spans="1:7" ht="12.75">
      <c r="A16" s="20">
        <f t="shared" si="2"/>
        <v>44317</v>
      </c>
      <c r="B16" s="14">
        <v>185052676</v>
      </c>
      <c r="C16" s="14">
        <v>0</v>
      </c>
      <c r="D16" s="14">
        <f>IF(ISBLANK(B16),"",B16-C16-E16)</f>
        <v>180709353.91</v>
      </c>
      <c r="E16" s="14">
        <v>4343322.09</v>
      </c>
      <c r="F16" s="15">
        <v>1000</v>
      </c>
      <c r="G16" s="14">
        <f t="shared" si="1"/>
        <v>620.4745842857143</v>
      </c>
    </row>
    <row r="17" spans="1:7" ht="12.75">
      <c r="A17" s="20">
        <f t="shared" si="2"/>
        <v>44324</v>
      </c>
      <c r="B17" s="14">
        <v>197603471.5</v>
      </c>
      <c r="C17" s="14">
        <v>0</v>
      </c>
      <c r="D17" s="14">
        <f aca="true" t="shared" si="3" ref="D17:D35">IF(ISBLANK(B17),"",B17-C17-E17)</f>
        <v>192588899.58</v>
      </c>
      <c r="E17" s="14">
        <v>5014571.92</v>
      </c>
      <c r="F17" s="15">
        <v>1000</v>
      </c>
      <c r="G17" s="14">
        <f t="shared" si="1"/>
        <v>716.3674171428572</v>
      </c>
    </row>
    <row r="18" spans="1:7" ht="12.75">
      <c r="A18" s="20">
        <f t="shared" si="2"/>
        <v>44331</v>
      </c>
      <c r="B18" s="14">
        <v>199689496</v>
      </c>
      <c r="C18" s="14">
        <v>0</v>
      </c>
      <c r="D18" s="14">
        <f t="shared" si="3"/>
        <v>194924443.5</v>
      </c>
      <c r="E18" s="14">
        <v>4765052.5</v>
      </c>
      <c r="F18" s="15">
        <v>1000</v>
      </c>
      <c r="G18" s="14">
        <f t="shared" si="1"/>
        <v>680.7217857142857</v>
      </c>
    </row>
    <row r="19" spans="1:7" ht="12.75">
      <c r="A19" s="20">
        <f t="shared" si="2"/>
        <v>44338</v>
      </c>
      <c r="B19" s="14">
        <v>198693595</v>
      </c>
      <c r="C19" s="14">
        <v>0</v>
      </c>
      <c r="D19" s="14">
        <f t="shared" si="3"/>
        <v>193911694.21</v>
      </c>
      <c r="E19" s="14">
        <v>4781900.79</v>
      </c>
      <c r="F19" s="15">
        <v>1000</v>
      </c>
      <c r="G19" s="14">
        <f t="shared" si="1"/>
        <v>683.1286842857143</v>
      </c>
    </row>
    <row r="20" spans="1:7" ht="12.75">
      <c r="A20" s="20">
        <f t="shared" si="2"/>
        <v>44345</v>
      </c>
      <c r="B20" s="14">
        <v>190302365.5</v>
      </c>
      <c r="C20" s="14">
        <v>0</v>
      </c>
      <c r="D20" s="14">
        <f t="shared" si="3"/>
        <v>184202858.01</v>
      </c>
      <c r="E20" s="14">
        <v>6099507.49</v>
      </c>
      <c r="F20" s="15">
        <v>1000</v>
      </c>
      <c r="G20" s="14">
        <f t="shared" si="1"/>
        <v>871.3582128571428</v>
      </c>
    </row>
    <row r="21" spans="1:7" ht="12.75">
      <c r="A21" s="20">
        <f t="shared" si="2"/>
        <v>44352</v>
      </c>
      <c r="B21" s="14">
        <v>201906367</v>
      </c>
      <c r="C21" s="14">
        <v>0</v>
      </c>
      <c r="D21" s="14">
        <f t="shared" si="3"/>
        <v>196422491.34</v>
      </c>
      <c r="E21" s="14">
        <v>5483875.66</v>
      </c>
      <c r="F21" s="15">
        <v>1000</v>
      </c>
      <c r="G21" s="14">
        <f t="shared" si="1"/>
        <v>783.4108085714286</v>
      </c>
    </row>
    <row r="22" spans="1:7" ht="12.75">
      <c r="A22" s="20">
        <f t="shared" si="2"/>
        <v>44359</v>
      </c>
      <c r="B22" s="14">
        <v>194361955.5</v>
      </c>
      <c r="C22" s="14">
        <v>0</v>
      </c>
      <c r="D22" s="14">
        <f t="shared" si="3"/>
        <v>189136218.07</v>
      </c>
      <c r="E22" s="14">
        <v>5225737.43</v>
      </c>
      <c r="F22" s="15">
        <v>1000</v>
      </c>
      <c r="G22" s="14">
        <f t="shared" si="1"/>
        <v>746.5339185714286</v>
      </c>
    </row>
    <row r="23" spans="1:7" ht="12.75">
      <c r="A23" s="20">
        <f t="shared" si="2"/>
        <v>44366</v>
      </c>
      <c r="B23" s="14">
        <v>186372915</v>
      </c>
      <c r="C23" s="14">
        <v>0</v>
      </c>
      <c r="D23" s="14">
        <f t="shared" si="3"/>
        <v>180996123.4</v>
      </c>
      <c r="E23" s="14">
        <v>5376791.6000000015</v>
      </c>
      <c r="F23" s="15">
        <v>1000</v>
      </c>
      <c r="G23" s="14">
        <f t="shared" si="1"/>
        <v>768.113085714286</v>
      </c>
    </row>
    <row r="24" spans="1:7" ht="12.75">
      <c r="A24" s="20">
        <f t="shared" si="2"/>
        <v>44373</v>
      </c>
      <c r="B24" s="14">
        <v>185565188.5</v>
      </c>
      <c r="C24" s="14">
        <v>0</v>
      </c>
      <c r="D24" s="14">
        <f t="shared" si="3"/>
        <v>180809922.22</v>
      </c>
      <c r="E24" s="14">
        <v>4755266.280000001</v>
      </c>
      <c r="F24" s="15">
        <v>1000</v>
      </c>
      <c r="G24" s="14">
        <f t="shared" si="1"/>
        <v>679.3237542857145</v>
      </c>
    </row>
    <row r="25" spans="1:7" ht="12.75">
      <c r="A25" s="20">
        <f t="shared" si="2"/>
        <v>44380</v>
      </c>
      <c r="B25" s="14">
        <v>199280623.5</v>
      </c>
      <c r="C25" s="14">
        <v>0</v>
      </c>
      <c r="D25" s="14">
        <f t="shared" si="3"/>
        <v>194391623.8</v>
      </c>
      <c r="E25" s="14">
        <v>4888999.699999999</v>
      </c>
      <c r="F25" s="15">
        <v>1000</v>
      </c>
      <c r="G25" s="14">
        <f t="shared" si="1"/>
        <v>698.4285285714285</v>
      </c>
    </row>
    <row r="26" spans="1:7" ht="12.75">
      <c r="A26" s="20">
        <f t="shared" si="2"/>
        <v>44387</v>
      </c>
      <c r="B26" s="14">
        <v>208534045</v>
      </c>
      <c r="C26" s="14">
        <v>0</v>
      </c>
      <c r="D26" s="14">
        <f t="shared" si="3"/>
        <v>203466099.38</v>
      </c>
      <c r="E26" s="14">
        <v>5067945.620000001</v>
      </c>
      <c r="F26" s="15">
        <v>1000</v>
      </c>
      <c r="G26" s="14">
        <f t="shared" si="1"/>
        <v>723.9922314285716</v>
      </c>
    </row>
    <row r="27" spans="1:7" ht="12.75">
      <c r="A27" s="20">
        <f t="shared" si="2"/>
        <v>44394</v>
      </c>
      <c r="B27" s="14">
        <v>204453294</v>
      </c>
      <c r="C27" s="14">
        <v>0</v>
      </c>
      <c r="D27" s="14">
        <f t="shared" si="3"/>
        <v>199183342.07</v>
      </c>
      <c r="E27" s="14">
        <v>5269951.929999996</v>
      </c>
      <c r="F27" s="15">
        <v>1000</v>
      </c>
      <c r="G27" s="14">
        <f t="shared" si="1"/>
        <v>752.8502757142851</v>
      </c>
    </row>
    <row r="28" spans="1:7" ht="12.75">
      <c r="A28" s="20">
        <f t="shared" si="2"/>
        <v>44401</v>
      </c>
      <c r="B28" s="14">
        <v>209794872</v>
      </c>
      <c r="C28" s="14">
        <v>0</v>
      </c>
      <c r="D28" s="14">
        <f t="shared" si="3"/>
        <v>203931425</v>
      </c>
      <c r="E28" s="14">
        <v>5863447</v>
      </c>
      <c r="F28" s="15">
        <v>1000</v>
      </c>
      <c r="G28" s="14">
        <f t="shared" si="1"/>
        <v>837.6352857142857</v>
      </c>
    </row>
    <row r="29" spans="1:7" ht="12.75">
      <c r="A29" s="20">
        <f t="shared" si="2"/>
        <v>44408</v>
      </c>
      <c r="B29" s="14">
        <v>196481183</v>
      </c>
      <c r="C29" s="14">
        <v>0</v>
      </c>
      <c r="D29" s="14">
        <f t="shared" si="3"/>
        <v>190967038.65</v>
      </c>
      <c r="E29" s="14">
        <v>5514144.349999998</v>
      </c>
      <c r="F29" s="15">
        <v>1000</v>
      </c>
      <c r="G29" s="14">
        <f t="shared" si="1"/>
        <v>787.7349071428569</v>
      </c>
    </row>
    <row r="30" spans="1:7" ht="12.75">
      <c r="A30" s="20">
        <f t="shared" si="2"/>
        <v>44415</v>
      </c>
      <c r="B30" s="14">
        <v>195258559.5</v>
      </c>
      <c r="C30" s="14">
        <v>0</v>
      </c>
      <c r="D30" s="14">
        <f t="shared" si="3"/>
        <v>190520604.28</v>
      </c>
      <c r="E30" s="14">
        <v>4737955.219999999</v>
      </c>
      <c r="F30" s="15">
        <v>1000</v>
      </c>
      <c r="G30" s="14">
        <f t="shared" si="1"/>
        <v>676.8507457142856</v>
      </c>
    </row>
    <row r="31" spans="1:7" ht="12.75">
      <c r="A31" s="20">
        <f t="shared" si="2"/>
        <v>44422</v>
      </c>
      <c r="B31" s="14">
        <v>190316096.5</v>
      </c>
      <c r="C31" s="14">
        <v>0</v>
      </c>
      <c r="D31" s="14">
        <f t="shared" si="3"/>
        <v>184983425.55</v>
      </c>
      <c r="E31" s="14">
        <v>5332670.950000003</v>
      </c>
      <c r="F31" s="15">
        <v>1000</v>
      </c>
      <c r="G31" s="14">
        <f t="shared" si="1"/>
        <v>761.8101357142862</v>
      </c>
    </row>
    <row r="32" spans="1:7" ht="12.75">
      <c r="A32" s="20">
        <f t="shared" si="2"/>
        <v>44429</v>
      </c>
      <c r="B32" s="14">
        <v>185945187.5</v>
      </c>
      <c r="C32" s="14">
        <v>0</v>
      </c>
      <c r="D32" s="14">
        <f t="shared" si="3"/>
        <v>180841874.92000002</v>
      </c>
      <c r="E32" s="14">
        <v>5103312.5799999945</v>
      </c>
      <c r="F32" s="15">
        <v>1000</v>
      </c>
      <c r="G32" s="14">
        <f t="shared" si="1"/>
        <v>729.0446542857135</v>
      </c>
    </row>
    <row r="33" spans="1:7" ht="12.75">
      <c r="A33" s="20">
        <f t="shared" si="2"/>
        <v>44436</v>
      </c>
      <c r="B33" s="14">
        <v>191087467</v>
      </c>
      <c r="C33" s="14">
        <v>0</v>
      </c>
      <c r="D33" s="14">
        <f t="shared" si="3"/>
        <v>186396284.27</v>
      </c>
      <c r="E33" s="14">
        <v>4691182.73</v>
      </c>
      <c r="F33" s="15">
        <v>1000</v>
      </c>
      <c r="G33" s="14">
        <f t="shared" si="1"/>
        <v>670.1689614285715</v>
      </c>
    </row>
    <row r="34" spans="1:7" ht="12.75">
      <c r="A34" s="20">
        <f t="shared" si="2"/>
        <v>44443</v>
      </c>
      <c r="B34" s="14">
        <v>186379596.5</v>
      </c>
      <c r="C34" s="14">
        <v>0</v>
      </c>
      <c r="D34" s="14">
        <f t="shared" si="3"/>
        <v>181964769.93</v>
      </c>
      <c r="E34" s="14">
        <v>4414826.569999997</v>
      </c>
      <c r="F34" s="15">
        <v>1000</v>
      </c>
      <c r="G34" s="14">
        <f t="shared" si="1"/>
        <v>630.6895099999995</v>
      </c>
    </row>
    <row r="35" spans="1:7" ht="12.75">
      <c r="A35" s="20">
        <f t="shared" si="2"/>
        <v>44450</v>
      </c>
      <c r="B35" s="14">
        <v>208717685</v>
      </c>
      <c r="C35" s="14">
        <v>0</v>
      </c>
      <c r="D35" s="14">
        <f t="shared" si="3"/>
        <v>203649429.95999998</v>
      </c>
      <c r="E35" s="14">
        <v>5068255.040000007</v>
      </c>
      <c r="F35" s="15">
        <v>1000</v>
      </c>
      <c r="G35" s="14">
        <f t="shared" si="1"/>
        <v>724.0364342857152</v>
      </c>
    </row>
    <row r="36" spans="1:7" ht="12.75">
      <c r="A36" s="20">
        <f t="shared" si="2"/>
        <v>44457</v>
      </c>
      <c r="B36" s="14">
        <v>187137416.01</v>
      </c>
      <c r="C36" s="14">
        <v>0</v>
      </c>
      <c r="D36" s="14">
        <f t="shared" si="0"/>
        <v>181690392.6</v>
      </c>
      <c r="E36" s="14">
        <v>5447023.410000004</v>
      </c>
      <c r="F36" s="15">
        <v>1000</v>
      </c>
      <c r="G36" s="14">
        <f>IF(ISBLANK(B36),"",E36/F36/7)</f>
        <v>778.1462014285719</v>
      </c>
    </row>
    <row r="37" spans="1:7" ht="12.75">
      <c r="A37" s="20">
        <f t="shared" si="2"/>
        <v>44464</v>
      </c>
      <c r="B37" s="14">
        <v>184346910</v>
      </c>
      <c r="C37" s="14">
        <v>0</v>
      </c>
      <c r="D37" s="14">
        <f t="shared" si="0"/>
        <v>179465103.8</v>
      </c>
      <c r="E37" s="14">
        <v>4881806.200000003</v>
      </c>
      <c r="F37" s="15">
        <v>1000</v>
      </c>
      <c r="G37" s="14">
        <f aca="true" t="shared" si="4" ref="G37:G63">IF(ISBLANK(B37),"",E37/F37/7)</f>
        <v>697.4008857142861</v>
      </c>
    </row>
    <row r="38" spans="1:7" ht="12.75">
      <c r="A38" s="20">
        <f t="shared" si="2"/>
        <v>44471</v>
      </c>
      <c r="B38" s="14">
        <v>180034061</v>
      </c>
      <c r="C38" s="14">
        <v>0</v>
      </c>
      <c r="D38" s="14">
        <f t="shared" si="0"/>
        <v>175659654.02</v>
      </c>
      <c r="E38" s="14">
        <v>4374406.98</v>
      </c>
      <c r="F38" s="15">
        <v>1000</v>
      </c>
      <c r="G38" s="14">
        <f t="shared" si="4"/>
        <v>624.915282857143</v>
      </c>
    </row>
    <row r="39" spans="1:7" ht="12.75">
      <c r="A39" s="20">
        <f t="shared" si="2"/>
        <v>44478</v>
      </c>
      <c r="B39" s="14">
        <v>180633101.5</v>
      </c>
      <c r="C39" s="14">
        <v>0</v>
      </c>
      <c r="D39" s="14">
        <f t="shared" si="0"/>
        <v>175496587.8</v>
      </c>
      <c r="E39" s="14">
        <v>5136513.699999999</v>
      </c>
      <c r="F39" s="15">
        <v>1000</v>
      </c>
      <c r="G39" s="14">
        <f t="shared" si="4"/>
        <v>733.7876714285713</v>
      </c>
    </row>
    <row r="40" spans="1:7" ht="12.75">
      <c r="A40" s="20">
        <f t="shared" si="2"/>
        <v>44485</v>
      </c>
      <c r="B40" s="14">
        <v>196229912</v>
      </c>
      <c r="C40" s="14">
        <v>0</v>
      </c>
      <c r="D40" s="14">
        <f t="shared" si="0"/>
        <v>191150983.16</v>
      </c>
      <c r="E40" s="14">
        <v>5078928.84</v>
      </c>
      <c r="F40" s="15">
        <v>1000</v>
      </c>
      <c r="G40" s="14">
        <f t="shared" si="4"/>
        <v>725.5612628571428</v>
      </c>
    </row>
    <row r="41" spans="1:7" ht="12.75">
      <c r="A41" s="20">
        <f t="shared" si="2"/>
        <v>44492</v>
      </c>
      <c r="B41" s="14">
        <v>184951371.5</v>
      </c>
      <c r="C41" s="14">
        <v>0</v>
      </c>
      <c r="D41" s="14">
        <f t="shared" si="0"/>
        <v>179548758.16</v>
      </c>
      <c r="E41" s="14">
        <v>5402613.340000004</v>
      </c>
      <c r="F41" s="15">
        <v>1000</v>
      </c>
      <c r="G41" s="14">
        <f t="shared" si="4"/>
        <v>771.8019057142862</v>
      </c>
    </row>
    <row r="42" spans="1:7" ht="12.75">
      <c r="A42" s="20">
        <f t="shared" si="2"/>
        <v>44499</v>
      </c>
      <c r="B42" s="14">
        <v>191522051.5</v>
      </c>
      <c r="C42" s="14">
        <v>0</v>
      </c>
      <c r="D42" s="14">
        <f t="shared" si="0"/>
        <v>186041694.07</v>
      </c>
      <c r="E42" s="14">
        <v>5480357.429999996</v>
      </c>
      <c r="F42" s="15">
        <v>1000</v>
      </c>
      <c r="G42" s="14">
        <f t="shared" si="4"/>
        <v>782.9082042857137</v>
      </c>
    </row>
    <row r="43" spans="1:7" ht="12.75">
      <c r="A43" s="20">
        <f t="shared" si="2"/>
        <v>44506</v>
      </c>
      <c r="B43" s="14">
        <v>190155208.5</v>
      </c>
      <c r="C43" s="14">
        <v>0</v>
      </c>
      <c r="D43" s="14">
        <f t="shared" si="0"/>
        <v>184641604.67</v>
      </c>
      <c r="E43" s="14">
        <v>5513603.830000002</v>
      </c>
      <c r="F43" s="15">
        <v>1000</v>
      </c>
      <c r="G43" s="14">
        <f t="shared" si="4"/>
        <v>787.6576900000002</v>
      </c>
    </row>
    <row r="44" spans="1:7" ht="12.75">
      <c r="A44" s="20">
        <f t="shared" si="2"/>
        <v>44513</v>
      </c>
      <c r="B44" s="14">
        <v>192455695.5</v>
      </c>
      <c r="C44" s="14">
        <v>0</v>
      </c>
      <c r="D44" s="14">
        <f t="shared" si="0"/>
        <v>187351512.46</v>
      </c>
      <c r="E44" s="14">
        <v>5104183.039999999</v>
      </c>
      <c r="F44" s="15">
        <v>1000</v>
      </c>
      <c r="G44" s="14">
        <f t="shared" si="4"/>
        <v>729.1690057142856</v>
      </c>
    </row>
    <row r="45" spans="1:7" ht="12.75">
      <c r="A45" s="20">
        <f t="shared" si="2"/>
        <v>44520</v>
      </c>
      <c r="B45" s="14">
        <v>192749694</v>
      </c>
      <c r="C45" s="14">
        <v>0</v>
      </c>
      <c r="D45" s="14">
        <f t="shared" si="0"/>
        <v>187552534.47</v>
      </c>
      <c r="E45" s="14">
        <v>5197159.530000001</v>
      </c>
      <c r="F45" s="15">
        <v>1000</v>
      </c>
      <c r="G45" s="14">
        <f t="shared" si="4"/>
        <v>742.4513614285715</v>
      </c>
    </row>
    <row r="46" spans="1:7" ht="12.75">
      <c r="A46" s="20">
        <f t="shared" si="2"/>
        <v>44527</v>
      </c>
      <c r="B46" s="14">
        <v>194474798</v>
      </c>
      <c r="C46" s="14">
        <v>0</v>
      </c>
      <c r="D46" s="14">
        <f t="shared" si="0"/>
        <v>189151724.03</v>
      </c>
      <c r="E46" s="14">
        <v>5323073.969999999</v>
      </c>
      <c r="F46" s="15">
        <v>1000</v>
      </c>
      <c r="G46" s="14">
        <f t="shared" si="4"/>
        <v>760.4391385714283</v>
      </c>
    </row>
    <row r="47" spans="1:7" ht="12.75">
      <c r="A47" s="20">
        <f t="shared" si="2"/>
        <v>44534</v>
      </c>
      <c r="B47" s="14">
        <v>189194058</v>
      </c>
      <c r="C47" s="14">
        <v>0</v>
      </c>
      <c r="D47" s="14">
        <f t="shared" si="0"/>
        <v>184367865.31</v>
      </c>
      <c r="E47" s="14">
        <v>4826192.690000001</v>
      </c>
      <c r="F47" s="15">
        <v>1000</v>
      </c>
      <c r="G47" s="14">
        <f t="shared" si="4"/>
        <v>689.4560985714288</v>
      </c>
    </row>
    <row r="48" spans="1:7" ht="12.75">
      <c r="A48" s="20">
        <f t="shared" si="2"/>
        <v>44541</v>
      </c>
      <c r="B48" s="14">
        <v>186489806.5</v>
      </c>
      <c r="C48" s="14">
        <v>0</v>
      </c>
      <c r="D48" s="14">
        <f t="shared" si="0"/>
        <v>182483409.64</v>
      </c>
      <c r="E48" s="14">
        <v>4006396.860000003</v>
      </c>
      <c r="F48" s="15">
        <v>1000</v>
      </c>
      <c r="G48" s="14">
        <f t="shared" si="4"/>
        <v>572.342408571429</v>
      </c>
    </row>
    <row r="49" spans="1:7" ht="12.75">
      <c r="A49" s="20">
        <f t="shared" si="2"/>
        <v>44548</v>
      </c>
      <c r="B49" s="14">
        <v>191594293</v>
      </c>
      <c r="C49" s="14">
        <v>0</v>
      </c>
      <c r="D49" s="14">
        <f t="shared" si="0"/>
        <v>186976303.81</v>
      </c>
      <c r="E49" s="14">
        <v>4617989.189999998</v>
      </c>
      <c r="F49" s="15">
        <v>1000</v>
      </c>
      <c r="G49" s="14">
        <f t="shared" si="4"/>
        <v>659.7127414285711</v>
      </c>
    </row>
    <row r="50" spans="1:7" ht="12.75">
      <c r="A50" s="20">
        <f t="shared" si="2"/>
        <v>44555</v>
      </c>
      <c r="B50" s="14">
        <v>194896614</v>
      </c>
      <c r="C50" s="14">
        <v>0</v>
      </c>
      <c r="D50" s="14">
        <f t="shared" si="0"/>
        <v>189878756.65</v>
      </c>
      <c r="E50" s="14">
        <v>5017857.349999998</v>
      </c>
      <c r="F50" s="15">
        <v>1000</v>
      </c>
      <c r="G50" s="14">
        <f t="shared" si="4"/>
        <v>716.8367642857139</v>
      </c>
    </row>
    <row r="51" spans="1:7" ht="12.75">
      <c r="A51" s="20">
        <f t="shared" si="2"/>
        <v>44562</v>
      </c>
      <c r="B51" s="14">
        <v>205835596</v>
      </c>
      <c r="C51" s="14">
        <v>0</v>
      </c>
      <c r="D51" s="14">
        <f t="shared" si="0"/>
        <v>200516374.43</v>
      </c>
      <c r="E51" s="14">
        <v>5319221.57</v>
      </c>
      <c r="F51" s="15">
        <v>1000</v>
      </c>
      <c r="G51" s="14">
        <f t="shared" si="4"/>
        <v>759.8887957142858</v>
      </c>
    </row>
    <row r="52" spans="1:7" ht="12.75">
      <c r="A52" s="20">
        <f t="shared" si="2"/>
        <v>44569</v>
      </c>
      <c r="B52" s="14">
        <v>183854323.5</v>
      </c>
      <c r="C52" s="14">
        <v>0</v>
      </c>
      <c r="D52" s="14">
        <f t="shared" si="0"/>
        <v>179480446.53</v>
      </c>
      <c r="E52" s="14">
        <v>4373876.969999999</v>
      </c>
      <c r="F52" s="15">
        <v>1000</v>
      </c>
      <c r="G52" s="14">
        <f t="shared" si="4"/>
        <v>624.8395671428569</v>
      </c>
    </row>
    <row r="53" spans="1:7" ht="12.75">
      <c r="A53" s="20">
        <f t="shared" si="2"/>
        <v>44576</v>
      </c>
      <c r="B53" s="14">
        <v>183087857.5</v>
      </c>
      <c r="C53" s="14">
        <v>0</v>
      </c>
      <c r="D53" s="14">
        <f t="shared" si="0"/>
        <v>178203935.31</v>
      </c>
      <c r="E53" s="14">
        <v>4883922.189999998</v>
      </c>
      <c r="F53" s="15">
        <v>1000</v>
      </c>
      <c r="G53" s="14">
        <f t="shared" si="4"/>
        <v>697.7031699999997</v>
      </c>
    </row>
    <row r="54" spans="1:7" ht="12.75">
      <c r="A54" s="20">
        <f t="shared" si="2"/>
        <v>44583</v>
      </c>
      <c r="B54" s="14">
        <v>183179610</v>
      </c>
      <c r="C54" s="14">
        <v>0</v>
      </c>
      <c r="D54" s="14">
        <f t="shared" si="0"/>
        <v>178411750.35</v>
      </c>
      <c r="E54" s="14">
        <v>4767859.650000002</v>
      </c>
      <c r="F54" s="15">
        <v>1000</v>
      </c>
      <c r="G54" s="14">
        <f t="shared" si="4"/>
        <v>681.1228071428575</v>
      </c>
    </row>
    <row r="55" spans="1:7" ht="12.75">
      <c r="A55" s="20">
        <f t="shared" si="2"/>
        <v>44590</v>
      </c>
      <c r="B55" s="14">
        <v>169460211.5</v>
      </c>
      <c r="C55" s="14">
        <v>0</v>
      </c>
      <c r="D55" s="14">
        <f t="shared" si="0"/>
        <v>165123847.16</v>
      </c>
      <c r="E55" s="14">
        <v>4336364.339999996</v>
      </c>
      <c r="F55" s="15">
        <v>1000</v>
      </c>
      <c r="G55" s="14">
        <f t="shared" si="4"/>
        <v>619.4806199999995</v>
      </c>
    </row>
    <row r="56" spans="1:7" ht="12.75">
      <c r="A56" s="20">
        <f t="shared" si="2"/>
        <v>44597</v>
      </c>
      <c r="B56" s="14">
        <v>193366538</v>
      </c>
      <c r="C56" s="14">
        <v>0</v>
      </c>
      <c r="D56" s="14">
        <f t="shared" si="0"/>
        <v>187891087.11</v>
      </c>
      <c r="E56" s="14">
        <v>5475450.889999997</v>
      </c>
      <c r="F56" s="15">
        <v>1000</v>
      </c>
      <c r="G56" s="14">
        <f t="shared" si="4"/>
        <v>782.2072699999995</v>
      </c>
    </row>
    <row r="57" spans="1:7" ht="12.75">
      <c r="A57" s="20">
        <f t="shared" si="2"/>
        <v>44604</v>
      </c>
      <c r="B57" s="14">
        <v>192766455.5</v>
      </c>
      <c r="C57" s="14">
        <v>0</v>
      </c>
      <c r="D57" s="14">
        <f t="shared" si="0"/>
        <v>187113901.82</v>
      </c>
      <c r="E57" s="14">
        <v>5652553.68</v>
      </c>
      <c r="F57" s="15">
        <v>1000</v>
      </c>
      <c r="G57" s="14">
        <f t="shared" si="4"/>
        <v>807.5076685714286</v>
      </c>
    </row>
    <row r="58" spans="1:7" ht="12.75">
      <c r="A58" s="20">
        <f t="shared" si="2"/>
        <v>44611</v>
      </c>
      <c r="B58" s="14">
        <v>183346782.5</v>
      </c>
      <c r="C58" s="14">
        <v>0</v>
      </c>
      <c r="D58" s="14">
        <f t="shared" si="0"/>
        <v>178422899.26</v>
      </c>
      <c r="E58" s="14">
        <v>4923883.239999995</v>
      </c>
      <c r="F58" s="15">
        <v>1000</v>
      </c>
      <c r="G58" s="14">
        <f t="shared" si="4"/>
        <v>703.4118914285707</v>
      </c>
    </row>
    <row r="59" spans="1:7" ht="12.75">
      <c r="A59" s="20">
        <f t="shared" si="2"/>
        <v>44618</v>
      </c>
      <c r="B59" s="14">
        <v>194224487</v>
      </c>
      <c r="C59" s="14">
        <v>0</v>
      </c>
      <c r="D59" s="14">
        <f t="shared" si="0"/>
        <v>189047262.97</v>
      </c>
      <c r="E59" s="14">
        <v>5177224.030000005</v>
      </c>
      <c r="F59" s="15">
        <v>1000</v>
      </c>
      <c r="G59" s="14">
        <f t="shared" si="4"/>
        <v>739.6034328571435</v>
      </c>
    </row>
    <row r="60" spans="1:7" ht="12.75">
      <c r="A60" s="20">
        <f t="shared" si="2"/>
        <v>44625</v>
      </c>
      <c r="B60" s="14">
        <v>187466133</v>
      </c>
      <c r="C60" s="14">
        <v>0</v>
      </c>
      <c r="D60" s="14">
        <f t="shared" si="0"/>
        <v>182281915.64</v>
      </c>
      <c r="E60" s="14">
        <v>5184217.359999999</v>
      </c>
      <c r="F60" s="15">
        <v>1000</v>
      </c>
      <c r="G60" s="14">
        <f t="shared" si="4"/>
        <v>740.6024799999999</v>
      </c>
    </row>
    <row r="61" spans="1:7" ht="12.75">
      <c r="A61" s="20">
        <f t="shared" si="2"/>
        <v>44632</v>
      </c>
      <c r="B61" s="14">
        <v>181952942</v>
      </c>
      <c r="C61" s="14">
        <v>0</v>
      </c>
      <c r="D61" s="14">
        <f t="shared" si="0"/>
        <v>176741604.86</v>
      </c>
      <c r="E61" s="14">
        <v>5211337.139999997</v>
      </c>
      <c r="F61" s="15">
        <v>1000</v>
      </c>
      <c r="G61" s="14">
        <f t="shared" si="4"/>
        <v>744.4767342857139</v>
      </c>
    </row>
    <row r="62" spans="1:7" ht="12.75">
      <c r="A62" s="20">
        <f t="shared" si="2"/>
        <v>44639</v>
      </c>
      <c r="B62" s="14">
        <v>190146148</v>
      </c>
      <c r="C62" s="14">
        <v>0</v>
      </c>
      <c r="D62" s="14">
        <f t="shared" si="0"/>
        <v>185395218.79</v>
      </c>
      <c r="E62" s="14">
        <v>4750929.210000001</v>
      </c>
      <c r="F62" s="15">
        <v>1000</v>
      </c>
      <c r="G62" s="14">
        <f t="shared" si="4"/>
        <v>678.704172857143</v>
      </c>
    </row>
    <row r="63" spans="1:7" ht="12.75">
      <c r="A63" s="20">
        <f t="shared" si="2"/>
        <v>44646</v>
      </c>
      <c r="B63" s="14">
        <v>200274006.5</v>
      </c>
      <c r="C63" s="14">
        <v>0</v>
      </c>
      <c r="D63" s="14">
        <f t="shared" si="0"/>
        <v>195080461.2</v>
      </c>
      <c r="E63" s="14">
        <v>5193545.300000001</v>
      </c>
      <c r="F63" s="15">
        <v>1000</v>
      </c>
      <c r="G63" s="14">
        <f t="shared" si="4"/>
        <v>741.935042857143</v>
      </c>
    </row>
    <row r="64" ht="12.75">
      <c r="A64" s="20"/>
    </row>
    <row r="65" spans="1:7" s="19" customFormat="1" ht="13.5" thickBot="1">
      <c r="A65" s="2" t="s">
        <v>8</v>
      </c>
      <c r="B65" s="16">
        <f>IF(SUM(B12:B64)=0,"",SUM(B12:B64))</f>
        <v>9902395133.01</v>
      </c>
      <c r="C65" s="16">
        <f>SUM(C12:C64)</f>
        <v>0</v>
      </c>
      <c r="D65" s="16">
        <f>IF(SUM(D12:D64)=0,"",SUM(D12:D64))</f>
        <v>9639766980.670002</v>
      </c>
      <c r="E65" s="16">
        <f>IF(SUM(E12:E64)=0,"",SUM(E12:E64))</f>
        <v>262628152.34</v>
      </c>
      <c r="F65" s="21">
        <f>_xlfn.IFERROR(SUM(F12:F64)/COUNT(F12:F64)," ")</f>
        <v>1000</v>
      </c>
      <c r="G65" s="16">
        <f>_xlfn.IFERROR(E65/SUM(F12:F64)/7," ")</f>
        <v>721.505913021978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0" topLeftCell="A43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5" t="s">
        <v>17</v>
      </c>
      <c r="B1" s="25"/>
      <c r="C1" s="25"/>
      <c r="D1" s="25"/>
      <c r="E1" s="25"/>
      <c r="F1" s="25"/>
      <c r="G1" s="25"/>
    </row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s="1" customFormat="1" ht="15">
      <c r="A3" s="26" t="s">
        <v>12</v>
      </c>
      <c r="B3" s="26"/>
      <c r="C3" s="26"/>
      <c r="D3" s="26"/>
      <c r="E3" s="26"/>
      <c r="F3" s="26"/>
      <c r="G3" s="26"/>
    </row>
    <row r="4" spans="1:7" s="1" customFormat="1" ht="15">
      <c r="A4" s="27" t="s">
        <v>13</v>
      </c>
      <c r="B4" s="27"/>
      <c r="C4" s="27"/>
      <c r="D4" s="27"/>
      <c r="E4" s="27"/>
      <c r="F4" s="27"/>
      <c r="G4" s="27"/>
    </row>
    <row r="5" spans="1:7" s="1" customFormat="1" ht="14.25">
      <c r="A5" s="23"/>
      <c r="B5" s="22"/>
      <c r="C5" s="28" t="s">
        <v>14</v>
      </c>
      <c r="D5" s="28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29" t="s">
        <v>21</v>
      </c>
      <c r="B7" s="30"/>
      <c r="C7" s="30"/>
      <c r="D7" s="30"/>
      <c r="E7" s="30"/>
      <c r="F7" s="30"/>
      <c r="G7" s="31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15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43918</v>
      </c>
      <c r="B12" s="14">
        <v>0</v>
      </c>
      <c r="C12" s="14">
        <v>0</v>
      </c>
      <c r="D12" s="14">
        <f aca="true" t="shared" si="0" ref="D12:D63">IF(ISBLANK(B12),"",B12-C12-E12)</f>
        <v>0</v>
      </c>
      <c r="E12" s="14">
        <v>0</v>
      </c>
      <c r="F12" s="15">
        <v>0</v>
      </c>
      <c r="G12" s="14">
        <v>0</v>
      </c>
    </row>
    <row r="13" spans="1:7" ht="12.75">
      <c r="A13" s="20">
        <f aca="true" t="shared" si="1" ref="A13:A64">+A12+7</f>
        <v>43925</v>
      </c>
      <c r="B13" s="14">
        <v>0</v>
      </c>
      <c r="C13" s="14">
        <v>0</v>
      </c>
      <c r="D13" s="14">
        <f>IF(ISBLANK(B13),"",B13-C13-E13)</f>
        <v>0</v>
      </c>
      <c r="E13" s="14">
        <v>0</v>
      </c>
      <c r="F13" s="15">
        <v>0</v>
      </c>
      <c r="G13" s="14">
        <v>0</v>
      </c>
    </row>
    <row r="14" spans="1:7" ht="12.75">
      <c r="A14" s="20">
        <f t="shared" si="1"/>
        <v>43932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5">
        <v>0</v>
      </c>
      <c r="G14" s="14">
        <v>0</v>
      </c>
    </row>
    <row r="15" spans="1:7" ht="12.75">
      <c r="A15" s="20">
        <f t="shared" si="1"/>
        <v>43939</v>
      </c>
      <c r="B15" s="14">
        <v>0</v>
      </c>
      <c r="C15" s="14">
        <v>0</v>
      </c>
      <c r="D15" s="14">
        <f>IF(ISBLANK(B15),"",B15-C15-E15)</f>
        <v>0</v>
      </c>
      <c r="E15" s="14">
        <v>0</v>
      </c>
      <c r="F15" s="15">
        <v>0</v>
      </c>
      <c r="G15" s="14">
        <v>0</v>
      </c>
    </row>
    <row r="16" spans="1:7" ht="12.75">
      <c r="A16" s="20">
        <f t="shared" si="1"/>
        <v>43946</v>
      </c>
      <c r="B16" s="14">
        <v>0</v>
      </c>
      <c r="C16" s="14">
        <v>0</v>
      </c>
      <c r="D16" s="14">
        <f>IF(ISBLANK(B16),"",B16-C16-E16)</f>
        <v>0</v>
      </c>
      <c r="E16" s="14">
        <v>0</v>
      </c>
      <c r="F16" s="15">
        <v>0</v>
      </c>
      <c r="G16" s="14">
        <v>0</v>
      </c>
    </row>
    <row r="17" spans="1:7" ht="12.75">
      <c r="A17" s="20">
        <f t="shared" si="1"/>
        <v>43953</v>
      </c>
      <c r="B17" s="14">
        <v>0</v>
      </c>
      <c r="C17" s="14">
        <v>0</v>
      </c>
      <c r="D17" s="14">
        <f aca="true" t="shared" si="2" ref="D17:D35">IF(ISBLANK(B17),"",B17-C17-E17)</f>
        <v>0</v>
      </c>
      <c r="E17" s="14">
        <v>0</v>
      </c>
      <c r="F17" s="15">
        <v>0</v>
      </c>
      <c r="G17" s="14">
        <v>0</v>
      </c>
    </row>
    <row r="18" spans="1:7" ht="12.75">
      <c r="A18" s="20">
        <f t="shared" si="1"/>
        <v>43960</v>
      </c>
      <c r="B18" s="14">
        <v>0</v>
      </c>
      <c r="C18" s="14">
        <v>0</v>
      </c>
      <c r="D18" s="14">
        <f t="shared" si="2"/>
        <v>0</v>
      </c>
      <c r="E18" s="14">
        <v>0</v>
      </c>
      <c r="F18" s="15">
        <v>0</v>
      </c>
      <c r="G18" s="14">
        <v>0</v>
      </c>
    </row>
    <row r="19" spans="1:7" ht="12.75">
      <c r="A19" s="20">
        <f t="shared" si="1"/>
        <v>43967</v>
      </c>
      <c r="B19" s="14">
        <v>0</v>
      </c>
      <c r="C19" s="14">
        <v>0</v>
      </c>
      <c r="D19" s="14">
        <f t="shared" si="2"/>
        <v>0</v>
      </c>
      <c r="E19" s="14">
        <v>0</v>
      </c>
      <c r="F19" s="15">
        <v>0</v>
      </c>
      <c r="G19" s="14">
        <v>0</v>
      </c>
    </row>
    <row r="20" spans="1:7" ht="12.75">
      <c r="A20" s="20">
        <f t="shared" si="1"/>
        <v>43974</v>
      </c>
      <c r="B20" s="14">
        <v>0</v>
      </c>
      <c r="C20" s="14">
        <v>0</v>
      </c>
      <c r="D20" s="14">
        <f t="shared" si="2"/>
        <v>0</v>
      </c>
      <c r="E20" s="14">
        <v>0</v>
      </c>
      <c r="F20" s="15">
        <v>0</v>
      </c>
      <c r="G20" s="14">
        <v>0</v>
      </c>
    </row>
    <row r="21" spans="1:7" ht="12.75">
      <c r="A21" s="20">
        <f t="shared" si="1"/>
        <v>43981</v>
      </c>
      <c r="B21" s="14">
        <v>0</v>
      </c>
      <c r="C21" s="14">
        <v>0</v>
      </c>
      <c r="D21" s="14">
        <f t="shared" si="2"/>
        <v>0</v>
      </c>
      <c r="E21" s="14">
        <v>0</v>
      </c>
      <c r="F21" s="15">
        <v>0</v>
      </c>
      <c r="G21" s="14">
        <v>0</v>
      </c>
    </row>
    <row r="22" spans="1:7" ht="12.75">
      <c r="A22" s="20">
        <f t="shared" si="1"/>
        <v>43988</v>
      </c>
      <c r="B22" s="14">
        <v>0</v>
      </c>
      <c r="C22" s="14">
        <v>0</v>
      </c>
      <c r="D22" s="14">
        <f t="shared" si="2"/>
        <v>0</v>
      </c>
      <c r="E22" s="14">
        <v>0</v>
      </c>
      <c r="F22" s="15">
        <v>0</v>
      </c>
      <c r="G22" s="14">
        <v>0</v>
      </c>
    </row>
    <row r="23" spans="1:7" ht="12.75">
      <c r="A23" s="20">
        <f t="shared" si="1"/>
        <v>43995</v>
      </c>
      <c r="B23" s="14">
        <v>0</v>
      </c>
      <c r="C23" s="14">
        <v>0</v>
      </c>
      <c r="D23" s="14">
        <f t="shared" si="2"/>
        <v>0</v>
      </c>
      <c r="E23" s="14">
        <v>0</v>
      </c>
      <c r="F23" s="15">
        <v>0</v>
      </c>
      <c r="G23" s="14">
        <v>0</v>
      </c>
    </row>
    <row r="24" spans="1:7" ht="12.75">
      <c r="A24" s="20">
        <f t="shared" si="1"/>
        <v>44002</v>
      </c>
      <c r="B24" s="14">
        <v>0</v>
      </c>
      <c r="C24" s="14">
        <v>0</v>
      </c>
      <c r="D24" s="14">
        <f t="shared" si="2"/>
        <v>0</v>
      </c>
      <c r="E24" s="14">
        <v>0</v>
      </c>
      <c r="F24" s="15">
        <v>0</v>
      </c>
      <c r="G24" s="14">
        <v>0</v>
      </c>
    </row>
    <row r="25" spans="1:7" ht="12.75">
      <c r="A25" s="20">
        <f t="shared" si="1"/>
        <v>44009</v>
      </c>
      <c r="B25" s="14">
        <v>0</v>
      </c>
      <c r="C25" s="14">
        <v>0</v>
      </c>
      <c r="D25" s="14">
        <f t="shared" si="2"/>
        <v>0</v>
      </c>
      <c r="E25" s="14">
        <v>0</v>
      </c>
      <c r="F25" s="15">
        <v>0</v>
      </c>
      <c r="G25" s="14">
        <v>0</v>
      </c>
    </row>
    <row r="26" spans="1:7" ht="12.75">
      <c r="A26" s="20">
        <f t="shared" si="1"/>
        <v>44016</v>
      </c>
      <c r="B26" s="14">
        <v>0</v>
      </c>
      <c r="C26" s="14">
        <v>0</v>
      </c>
      <c r="D26" s="14">
        <f t="shared" si="2"/>
        <v>0</v>
      </c>
      <c r="E26" s="14">
        <v>0</v>
      </c>
      <c r="F26" s="15">
        <v>0</v>
      </c>
      <c r="G26" s="14">
        <v>0</v>
      </c>
    </row>
    <row r="27" spans="1:7" ht="12.75">
      <c r="A27" s="20">
        <f t="shared" si="1"/>
        <v>44023</v>
      </c>
      <c r="B27" s="14">
        <v>0</v>
      </c>
      <c r="C27" s="14">
        <v>0</v>
      </c>
      <c r="D27" s="14">
        <f t="shared" si="2"/>
        <v>0</v>
      </c>
      <c r="E27" s="14">
        <v>0</v>
      </c>
      <c r="F27" s="15">
        <v>0</v>
      </c>
      <c r="G27" s="14">
        <v>0</v>
      </c>
    </row>
    <row r="28" spans="1:7" ht="12.75">
      <c r="A28" s="20">
        <f t="shared" si="1"/>
        <v>44030</v>
      </c>
      <c r="B28" s="14">
        <v>0</v>
      </c>
      <c r="C28" s="14">
        <v>0</v>
      </c>
      <c r="D28" s="14">
        <f t="shared" si="2"/>
        <v>0</v>
      </c>
      <c r="E28" s="14">
        <v>0</v>
      </c>
      <c r="F28" s="15">
        <v>0</v>
      </c>
      <c r="G28" s="14">
        <v>0</v>
      </c>
    </row>
    <row r="29" spans="1:7" ht="12.75">
      <c r="A29" s="20">
        <f t="shared" si="1"/>
        <v>44037</v>
      </c>
      <c r="B29" s="14">
        <v>0</v>
      </c>
      <c r="C29" s="14">
        <v>0</v>
      </c>
      <c r="D29" s="14">
        <f t="shared" si="2"/>
        <v>0</v>
      </c>
      <c r="E29" s="14">
        <v>0</v>
      </c>
      <c r="F29" s="15">
        <v>0</v>
      </c>
      <c r="G29" s="14">
        <v>0</v>
      </c>
    </row>
    <row r="30" spans="1:7" ht="12.75">
      <c r="A30" s="20">
        <f t="shared" si="1"/>
        <v>44044</v>
      </c>
      <c r="B30" s="14">
        <v>0</v>
      </c>
      <c r="C30" s="14">
        <v>0</v>
      </c>
      <c r="D30" s="14">
        <f t="shared" si="2"/>
        <v>0</v>
      </c>
      <c r="E30" s="14">
        <v>0</v>
      </c>
      <c r="F30" s="15">
        <v>0</v>
      </c>
      <c r="G30" s="14">
        <v>0</v>
      </c>
    </row>
    <row r="31" spans="1:7" ht="12.75">
      <c r="A31" s="20">
        <f t="shared" si="1"/>
        <v>44051</v>
      </c>
      <c r="B31" s="14">
        <v>0</v>
      </c>
      <c r="C31" s="14">
        <v>0</v>
      </c>
      <c r="D31" s="14">
        <f t="shared" si="2"/>
        <v>0</v>
      </c>
      <c r="E31" s="14">
        <v>0</v>
      </c>
      <c r="F31" s="15">
        <v>0</v>
      </c>
      <c r="G31" s="14">
        <v>0</v>
      </c>
    </row>
    <row r="32" spans="1:7" ht="12.75">
      <c r="A32" s="20">
        <f t="shared" si="1"/>
        <v>44058</v>
      </c>
      <c r="B32" s="14">
        <v>0</v>
      </c>
      <c r="C32" s="14">
        <v>0</v>
      </c>
      <c r="D32" s="14">
        <f t="shared" si="2"/>
        <v>0</v>
      </c>
      <c r="E32" s="14">
        <v>0</v>
      </c>
      <c r="F32" s="15">
        <v>0</v>
      </c>
      <c r="G32" s="14">
        <v>0</v>
      </c>
    </row>
    <row r="33" spans="1:7" ht="12.75">
      <c r="A33" s="20">
        <f t="shared" si="1"/>
        <v>44065</v>
      </c>
      <c r="B33" s="14">
        <v>0</v>
      </c>
      <c r="C33" s="14">
        <v>0</v>
      </c>
      <c r="D33" s="14">
        <f t="shared" si="2"/>
        <v>0</v>
      </c>
      <c r="E33" s="14">
        <v>0</v>
      </c>
      <c r="F33" s="15">
        <v>0</v>
      </c>
      <c r="G33" s="14">
        <v>0</v>
      </c>
    </row>
    <row r="34" spans="1:7" ht="12.75">
      <c r="A34" s="20">
        <f t="shared" si="1"/>
        <v>44072</v>
      </c>
      <c r="B34" s="14">
        <v>0</v>
      </c>
      <c r="C34" s="14">
        <v>0</v>
      </c>
      <c r="D34" s="14">
        <f t="shared" si="2"/>
        <v>0</v>
      </c>
      <c r="E34" s="14">
        <v>0</v>
      </c>
      <c r="F34" s="15">
        <v>0</v>
      </c>
      <c r="G34" s="14">
        <v>0</v>
      </c>
    </row>
    <row r="35" spans="1:7" ht="12.75">
      <c r="A35" s="20">
        <f t="shared" si="1"/>
        <v>44079</v>
      </c>
      <c r="B35" s="14">
        <v>0</v>
      </c>
      <c r="C35" s="14">
        <v>0</v>
      </c>
      <c r="D35" s="14">
        <f t="shared" si="2"/>
        <v>0</v>
      </c>
      <c r="E35" s="14">
        <v>0</v>
      </c>
      <c r="F35" s="15">
        <v>0</v>
      </c>
      <c r="G35" s="14">
        <v>0</v>
      </c>
    </row>
    <row r="36" spans="1:7" ht="12.75">
      <c r="A36" s="20">
        <f t="shared" si="1"/>
        <v>44086</v>
      </c>
      <c r="B36" s="14">
        <v>60858581</v>
      </c>
      <c r="C36" s="14">
        <v>0</v>
      </c>
      <c r="D36" s="14">
        <f t="shared" si="0"/>
        <v>58997588.41</v>
      </c>
      <c r="E36" s="14">
        <v>1860992.5899999999</v>
      </c>
      <c r="F36" s="15">
        <v>823</v>
      </c>
      <c r="G36" s="14">
        <f>IF(ISBLANK(B36),"",E36/F36/4)</f>
        <v>565.3075911300122</v>
      </c>
    </row>
    <row r="37" spans="1:7" ht="12.75">
      <c r="A37" s="20">
        <f t="shared" si="1"/>
        <v>44093</v>
      </c>
      <c r="B37" s="14">
        <v>153563936</v>
      </c>
      <c r="C37" s="14">
        <v>0</v>
      </c>
      <c r="D37" s="14">
        <f t="shared" si="0"/>
        <v>149398931.37</v>
      </c>
      <c r="E37" s="14">
        <v>4165004.629999995</v>
      </c>
      <c r="F37" s="15">
        <v>805</v>
      </c>
      <c r="G37" s="14">
        <f aca="true" t="shared" si="3" ref="G37:G62">IF(ISBLANK(B37),"",E37/F37/7)</f>
        <v>739.1312564330071</v>
      </c>
    </row>
    <row r="38" spans="1:7" ht="12.75">
      <c r="A38" s="20">
        <f t="shared" si="1"/>
        <v>44100</v>
      </c>
      <c r="B38" s="14">
        <v>173397507</v>
      </c>
      <c r="C38" s="14">
        <v>0</v>
      </c>
      <c r="D38" s="14">
        <f t="shared" si="0"/>
        <v>168981071.71</v>
      </c>
      <c r="E38" s="14">
        <v>4416435.289999999</v>
      </c>
      <c r="F38" s="15">
        <v>792</v>
      </c>
      <c r="G38" s="14">
        <f t="shared" si="3"/>
        <v>796.6153120490619</v>
      </c>
    </row>
    <row r="39" spans="1:7" ht="12.75">
      <c r="A39" s="20">
        <f t="shared" si="1"/>
        <v>44107</v>
      </c>
      <c r="B39" s="14">
        <v>194000513.78</v>
      </c>
      <c r="C39" s="14">
        <v>71208.91</v>
      </c>
      <c r="D39" s="14">
        <f t="shared" si="0"/>
        <v>188036890.41</v>
      </c>
      <c r="E39" s="14">
        <v>5892414.46</v>
      </c>
      <c r="F39" s="15">
        <v>881</v>
      </c>
      <c r="G39" s="14">
        <f t="shared" si="3"/>
        <v>955.4750218907086</v>
      </c>
    </row>
    <row r="40" spans="1:7" ht="12.75">
      <c r="A40" s="20">
        <f t="shared" si="1"/>
        <v>44114</v>
      </c>
      <c r="B40" s="14">
        <v>220234102.16</v>
      </c>
      <c r="C40" s="14">
        <v>116001.82</v>
      </c>
      <c r="D40" s="14">
        <f t="shared" si="0"/>
        <v>213713910.05</v>
      </c>
      <c r="E40" s="14">
        <v>6404190.289999998</v>
      </c>
      <c r="F40" s="15">
        <v>1000</v>
      </c>
      <c r="G40" s="14">
        <f t="shared" si="3"/>
        <v>914.8843271428568</v>
      </c>
    </row>
    <row r="41" spans="1:7" ht="12.75">
      <c r="A41" s="20">
        <f t="shared" si="1"/>
        <v>44121</v>
      </c>
      <c r="B41" s="14">
        <v>215905154.64</v>
      </c>
      <c r="C41" s="14">
        <v>125958.92</v>
      </c>
      <c r="D41" s="14">
        <f t="shared" si="0"/>
        <v>208827396.03</v>
      </c>
      <c r="E41" s="14">
        <v>6951799.690000001</v>
      </c>
      <c r="F41" s="15">
        <v>1000</v>
      </c>
      <c r="G41" s="14">
        <f t="shared" si="3"/>
        <v>993.1142414285716</v>
      </c>
    </row>
    <row r="42" spans="1:7" ht="12.75">
      <c r="A42" s="20">
        <f t="shared" si="1"/>
        <v>44128</v>
      </c>
      <c r="B42" s="14">
        <v>214387940.22</v>
      </c>
      <c r="C42" s="14">
        <v>114077.19</v>
      </c>
      <c r="D42" s="14">
        <f t="shared" si="0"/>
        <v>207793090.52</v>
      </c>
      <c r="E42" s="14">
        <v>6480772.510000004</v>
      </c>
      <c r="F42" s="15">
        <v>1000</v>
      </c>
      <c r="G42" s="14">
        <f t="shared" si="3"/>
        <v>925.824644285715</v>
      </c>
    </row>
    <row r="43" spans="1:7" ht="12.75">
      <c r="A43" s="20">
        <f t="shared" si="1"/>
        <v>44135</v>
      </c>
      <c r="B43" s="14">
        <v>204841296.91</v>
      </c>
      <c r="C43" s="14">
        <v>127514.58000000002</v>
      </c>
      <c r="D43" s="14">
        <f t="shared" si="0"/>
        <v>197910470.85999998</v>
      </c>
      <c r="E43" s="14">
        <v>6803311.469999993</v>
      </c>
      <c r="F43" s="15">
        <v>1000</v>
      </c>
      <c r="G43" s="14">
        <f t="shared" si="3"/>
        <v>971.9016385714276</v>
      </c>
    </row>
    <row r="44" spans="1:7" ht="12.75">
      <c r="A44" s="20">
        <f t="shared" si="1"/>
        <v>44142</v>
      </c>
      <c r="B44" s="14">
        <v>192485890.68</v>
      </c>
      <c r="C44" s="14">
        <v>64653.45</v>
      </c>
      <c r="D44" s="14">
        <f t="shared" si="0"/>
        <v>186213425.47</v>
      </c>
      <c r="E44" s="14">
        <v>6207811.760000006</v>
      </c>
      <c r="F44" s="15">
        <v>1000</v>
      </c>
      <c r="G44" s="14">
        <f t="shared" si="3"/>
        <v>886.8302514285723</v>
      </c>
    </row>
    <row r="45" spans="1:7" ht="12.75">
      <c r="A45" s="20">
        <f t="shared" si="1"/>
        <v>44149</v>
      </c>
      <c r="B45" s="14">
        <v>166768925</v>
      </c>
      <c r="C45" s="14">
        <v>0</v>
      </c>
      <c r="D45" s="14">
        <f t="shared" si="0"/>
        <v>162242389.56</v>
      </c>
      <c r="E45" s="14">
        <v>4526535.439999998</v>
      </c>
      <c r="F45" s="15">
        <v>1000</v>
      </c>
      <c r="G45" s="14">
        <f t="shared" si="3"/>
        <v>646.6479199999997</v>
      </c>
    </row>
    <row r="46" spans="1:7" ht="12.75">
      <c r="A46" s="20">
        <f t="shared" si="1"/>
        <v>44156</v>
      </c>
      <c r="B46" s="14">
        <v>145380841.5</v>
      </c>
      <c r="C46" s="14">
        <v>0</v>
      </c>
      <c r="D46" s="14">
        <f t="shared" si="0"/>
        <v>141655724.26</v>
      </c>
      <c r="E46" s="14">
        <v>3725117.2399999984</v>
      </c>
      <c r="F46" s="15">
        <v>1000</v>
      </c>
      <c r="G46" s="14">
        <f t="shared" si="3"/>
        <v>532.1596057142855</v>
      </c>
    </row>
    <row r="47" spans="1:7" ht="12.75">
      <c r="A47" s="20">
        <f t="shared" si="1"/>
        <v>44163</v>
      </c>
      <c r="B47" s="14">
        <v>151165517</v>
      </c>
      <c r="C47" s="14">
        <v>0</v>
      </c>
      <c r="D47" s="14">
        <f t="shared" si="0"/>
        <v>146749101.94</v>
      </c>
      <c r="E47" s="14">
        <v>4416415.059999995</v>
      </c>
      <c r="F47" s="15">
        <v>1000</v>
      </c>
      <c r="G47" s="14">
        <f t="shared" si="3"/>
        <v>630.9164371428564</v>
      </c>
    </row>
    <row r="48" spans="1:7" ht="12.75">
      <c r="A48" s="20">
        <f t="shared" si="1"/>
        <v>44170</v>
      </c>
      <c r="B48" s="14">
        <v>142956173.5</v>
      </c>
      <c r="C48" s="14">
        <v>0</v>
      </c>
      <c r="D48" s="14">
        <f t="shared" si="0"/>
        <v>138946307.22</v>
      </c>
      <c r="E48" s="14">
        <v>4009866.2799999975</v>
      </c>
      <c r="F48" s="15">
        <v>1000</v>
      </c>
      <c r="G48" s="14">
        <f t="shared" si="3"/>
        <v>572.8380399999996</v>
      </c>
    </row>
    <row r="49" spans="1:7" ht="12.75">
      <c r="A49" s="20">
        <f t="shared" si="1"/>
        <v>44177</v>
      </c>
      <c r="B49" s="14">
        <v>146659331.5</v>
      </c>
      <c r="C49" s="14">
        <v>0</v>
      </c>
      <c r="D49" s="14">
        <f t="shared" si="0"/>
        <v>142989405.26</v>
      </c>
      <c r="E49" s="14">
        <v>3669926.2399999984</v>
      </c>
      <c r="F49" s="15">
        <v>1000</v>
      </c>
      <c r="G49" s="14">
        <f t="shared" si="3"/>
        <v>524.2751771428569</v>
      </c>
    </row>
    <row r="50" spans="1:7" ht="12.75">
      <c r="A50" s="20">
        <f t="shared" si="1"/>
        <v>44184</v>
      </c>
      <c r="B50" s="14">
        <v>126929031.5</v>
      </c>
      <c r="C50" s="14">
        <v>0</v>
      </c>
      <c r="D50" s="14">
        <f t="shared" si="0"/>
        <v>123995246.9</v>
      </c>
      <c r="E50" s="14">
        <v>2933784.6</v>
      </c>
      <c r="F50" s="15">
        <v>1000</v>
      </c>
      <c r="G50" s="14">
        <f t="shared" si="3"/>
        <v>419.1120857142857</v>
      </c>
    </row>
    <row r="51" spans="1:7" ht="12.75">
      <c r="A51" s="20">
        <f t="shared" si="1"/>
        <v>44191</v>
      </c>
      <c r="B51" s="14">
        <v>145121968.5</v>
      </c>
      <c r="C51" s="14">
        <v>0</v>
      </c>
      <c r="D51" s="14">
        <f t="shared" si="0"/>
        <v>141083777.88</v>
      </c>
      <c r="E51" s="14">
        <v>4038190.620000001</v>
      </c>
      <c r="F51" s="15">
        <v>1000</v>
      </c>
      <c r="G51" s="14">
        <f t="shared" si="3"/>
        <v>576.8843742857144</v>
      </c>
    </row>
    <row r="52" spans="1:7" ht="12.75">
      <c r="A52" s="20">
        <f t="shared" si="1"/>
        <v>44198</v>
      </c>
      <c r="B52" s="14">
        <v>144076069.5</v>
      </c>
      <c r="C52" s="14">
        <v>0</v>
      </c>
      <c r="D52" s="14">
        <f t="shared" si="0"/>
        <v>140514412.81</v>
      </c>
      <c r="E52" s="14">
        <v>3561656.6900000013</v>
      </c>
      <c r="F52" s="15">
        <v>1000</v>
      </c>
      <c r="G52" s="14">
        <f t="shared" si="3"/>
        <v>508.80809857142873</v>
      </c>
    </row>
    <row r="53" spans="1:7" ht="12.75">
      <c r="A53" s="20">
        <f t="shared" si="1"/>
        <v>44205</v>
      </c>
      <c r="B53" s="14">
        <v>142912164</v>
      </c>
      <c r="C53" s="14">
        <v>0</v>
      </c>
      <c r="D53" s="14">
        <f t="shared" si="0"/>
        <v>139042056.19</v>
      </c>
      <c r="E53" s="14">
        <v>3870107.809999995</v>
      </c>
      <c r="F53" s="15">
        <v>1000</v>
      </c>
      <c r="G53" s="14">
        <f t="shared" si="3"/>
        <v>552.8725442857136</v>
      </c>
    </row>
    <row r="54" spans="1:7" ht="12.75">
      <c r="A54" s="20">
        <f t="shared" si="1"/>
        <v>44212</v>
      </c>
      <c r="B54" s="14">
        <v>136973156.5</v>
      </c>
      <c r="C54" s="14">
        <v>0</v>
      </c>
      <c r="D54" s="14">
        <f t="shared" si="0"/>
        <v>132747885.55</v>
      </c>
      <c r="E54" s="14">
        <v>4225270.949999999</v>
      </c>
      <c r="F54" s="15">
        <v>1000</v>
      </c>
      <c r="G54" s="14">
        <f t="shared" si="3"/>
        <v>603.6101357142855</v>
      </c>
    </row>
    <row r="55" spans="1:7" ht="12.75">
      <c r="A55" s="20">
        <f t="shared" si="1"/>
        <v>44219</v>
      </c>
      <c r="B55" s="14">
        <v>124753725.5</v>
      </c>
      <c r="C55" s="14">
        <v>0</v>
      </c>
      <c r="D55" s="14">
        <f t="shared" si="0"/>
        <v>120588734.83</v>
      </c>
      <c r="E55" s="14">
        <v>4164990.67</v>
      </c>
      <c r="F55" s="15">
        <v>1000</v>
      </c>
      <c r="G55" s="14">
        <f t="shared" si="3"/>
        <v>594.9986671428571</v>
      </c>
    </row>
    <row r="56" spans="1:7" ht="12.75">
      <c r="A56" s="20">
        <f t="shared" si="1"/>
        <v>44226</v>
      </c>
      <c r="B56" s="14">
        <v>120642908</v>
      </c>
      <c r="C56" s="14">
        <v>0</v>
      </c>
      <c r="D56" s="14">
        <f t="shared" si="0"/>
        <v>117050263.56</v>
      </c>
      <c r="E56" s="14">
        <v>3592644.4399999976</v>
      </c>
      <c r="F56" s="15">
        <v>1000</v>
      </c>
      <c r="G56" s="14">
        <f t="shared" si="3"/>
        <v>513.2349199999996</v>
      </c>
    </row>
    <row r="57" spans="1:7" ht="12.75">
      <c r="A57" s="20">
        <f t="shared" si="1"/>
        <v>44233</v>
      </c>
      <c r="B57" s="14">
        <v>107998988</v>
      </c>
      <c r="C57" s="14">
        <v>0</v>
      </c>
      <c r="D57" s="14">
        <f t="shared" si="0"/>
        <v>105012130.22</v>
      </c>
      <c r="E57" s="14">
        <v>2986857.780000002</v>
      </c>
      <c r="F57" s="15">
        <v>1000</v>
      </c>
      <c r="G57" s="14">
        <f t="shared" si="3"/>
        <v>426.69396857142885</v>
      </c>
    </row>
    <row r="58" spans="1:7" ht="12.75">
      <c r="A58" s="20">
        <f t="shared" si="1"/>
        <v>44240</v>
      </c>
      <c r="B58" s="14">
        <v>126984993.5</v>
      </c>
      <c r="C58" s="14">
        <v>0</v>
      </c>
      <c r="D58" s="14">
        <f t="shared" si="0"/>
        <v>123099088.58</v>
      </c>
      <c r="E58" s="14">
        <v>3885904.919999998</v>
      </c>
      <c r="F58" s="15">
        <v>1000</v>
      </c>
      <c r="G58" s="14">
        <f t="shared" si="3"/>
        <v>555.129274285714</v>
      </c>
    </row>
    <row r="59" spans="1:7" ht="12.75">
      <c r="A59" s="20">
        <f t="shared" si="1"/>
        <v>44247</v>
      </c>
      <c r="B59" s="14">
        <v>142133289</v>
      </c>
      <c r="C59" s="14">
        <v>0</v>
      </c>
      <c r="D59" s="14">
        <f t="shared" si="0"/>
        <v>137961392.07</v>
      </c>
      <c r="E59" s="14">
        <v>4171896.9300000034</v>
      </c>
      <c r="F59" s="15">
        <v>1000</v>
      </c>
      <c r="G59" s="14">
        <f t="shared" si="3"/>
        <v>595.9852757142862</v>
      </c>
    </row>
    <row r="60" spans="1:7" ht="12.75">
      <c r="A60" s="20">
        <f t="shared" si="1"/>
        <v>44254</v>
      </c>
      <c r="B60" s="14">
        <v>149322945</v>
      </c>
      <c r="C60" s="14">
        <v>0</v>
      </c>
      <c r="D60" s="14">
        <f t="shared" si="0"/>
        <v>145642639.23</v>
      </c>
      <c r="E60" s="14">
        <v>3680305.7700000033</v>
      </c>
      <c r="F60" s="15">
        <v>1000</v>
      </c>
      <c r="G60" s="14">
        <f t="shared" si="3"/>
        <v>525.7579671428576</v>
      </c>
    </row>
    <row r="61" spans="1:7" ht="12.75">
      <c r="A61" s="20">
        <f t="shared" si="1"/>
        <v>44261</v>
      </c>
      <c r="B61" s="14">
        <v>156785933.5</v>
      </c>
      <c r="C61" s="14">
        <v>0</v>
      </c>
      <c r="D61" s="14">
        <f t="shared" si="0"/>
        <v>152736853.34</v>
      </c>
      <c r="E61" s="14">
        <v>4049080.16</v>
      </c>
      <c r="F61" s="15">
        <v>1000</v>
      </c>
      <c r="G61" s="14">
        <f t="shared" si="3"/>
        <v>578.4400228571428</v>
      </c>
    </row>
    <row r="62" spans="1:7" ht="12.75">
      <c r="A62" s="20">
        <f t="shared" si="1"/>
        <v>44268</v>
      </c>
      <c r="B62" s="14">
        <v>155577626.5</v>
      </c>
      <c r="C62" s="14">
        <v>0</v>
      </c>
      <c r="D62" s="14">
        <f t="shared" si="0"/>
        <v>150753487.74</v>
      </c>
      <c r="E62" s="14">
        <v>4824138.75999999</v>
      </c>
      <c r="F62" s="15">
        <v>1000</v>
      </c>
      <c r="G62" s="14">
        <f t="shared" si="3"/>
        <v>689.1626799999987</v>
      </c>
    </row>
    <row r="63" spans="1:7" ht="12.75">
      <c r="A63" s="20">
        <f t="shared" si="1"/>
        <v>44275</v>
      </c>
      <c r="B63" s="14">
        <v>160504012.5</v>
      </c>
      <c r="C63" s="14">
        <v>0</v>
      </c>
      <c r="D63" s="14">
        <f t="shared" si="0"/>
        <v>155848323.05</v>
      </c>
      <c r="E63" s="14">
        <v>4655689.4499999955</v>
      </c>
      <c r="F63" s="15">
        <v>1000</v>
      </c>
      <c r="G63" s="14">
        <f>IF(ISBLANK(B63),"",E63/F63/7)</f>
        <v>665.0984928571422</v>
      </c>
    </row>
    <row r="64" spans="1:7" ht="12.75">
      <c r="A64" s="20">
        <f t="shared" si="1"/>
        <v>44282</v>
      </c>
      <c r="B64" s="14">
        <v>160950541.5</v>
      </c>
      <c r="C64" s="14">
        <v>0</v>
      </c>
      <c r="D64" s="14">
        <f>IF(ISBLANK(B64),"",B64-C64-E64)</f>
        <v>156370765.60999998</v>
      </c>
      <c r="E64" s="14">
        <v>4579775.890000004</v>
      </c>
      <c r="F64" s="15">
        <v>1000</v>
      </c>
      <c r="G64" s="14">
        <f>IF(ISBLANK(B64),"",E64/F64/7)</f>
        <v>654.2536985714293</v>
      </c>
    </row>
    <row r="65" ht="12.75">
      <c r="A65" s="20"/>
    </row>
    <row r="66" spans="1:7" s="19" customFormat="1" ht="13.5" thickBot="1">
      <c r="A66" s="2" t="s">
        <v>8</v>
      </c>
      <c r="B66" s="16">
        <f>SUM(B12:B65)</f>
        <v>4484273063.89</v>
      </c>
      <c r="C66" s="16">
        <f>SUM(C12:C65)</f>
        <v>619414.87</v>
      </c>
      <c r="D66" s="16">
        <f>SUM(D12:D65)</f>
        <v>4354902760.63</v>
      </c>
      <c r="E66" s="16">
        <f>SUM(E12:E65)</f>
        <v>128750888.38999994</v>
      </c>
      <c r="F66" s="21">
        <f>_xlfn.IFERROR(SUM(F36:F65)/COUNT(F36:F65)," ")</f>
        <v>975.8965517241379</v>
      </c>
      <c r="G66" s="16">
        <f>E66/F66/200</f>
        <v>659.6543873555702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5" t="s">
        <v>17</v>
      </c>
      <c r="B1" s="25"/>
      <c r="C1" s="25"/>
      <c r="D1" s="25"/>
      <c r="E1" s="25"/>
      <c r="F1" s="25"/>
      <c r="G1" s="25"/>
    </row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s="1" customFormat="1" ht="15">
      <c r="A3" s="26" t="s">
        <v>12</v>
      </c>
      <c r="B3" s="26"/>
      <c r="C3" s="26"/>
      <c r="D3" s="26"/>
      <c r="E3" s="26"/>
      <c r="F3" s="26"/>
      <c r="G3" s="26"/>
    </row>
    <row r="4" spans="1:7" s="1" customFormat="1" ht="15">
      <c r="A4" s="27" t="s">
        <v>13</v>
      </c>
      <c r="B4" s="27"/>
      <c r="C4" s="27"/>
      <c r="D4" s="27"/>
      <c r="E4" s="27"/>
      <c r="F4" s="27"/>
      <c r="G4" s="27"/>
    </row>
    <row r="5" spans="1:7" s="1" customFormat="1" ht="14.25">
      <c r="A5" s="23"/>
      <c r="B5" s="22"/>
      <c r="C5" s="28" t="s">
        <v>14</v>
      </c>
      <c r="D5" s="28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29" t="s">
        <v>20</v>
      </c>
      <c r="B7" s="30"/>
      <c r="C7" s="30"/>
      <c r="D7" s="30"/>
      <c r="E7" s="30"/>
      <c r="F7" s="30"/>
      <c r="G7" s="31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15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43554</v>
      </c>
      <c r="B12" s="14">
        <v>136859157</v>
      </c>
      <c r="C12" s="14">
        <v>0</v>
      </c>
      <c r="D12" s="14">
        <f aca="true" t="shared" si="0" ref="D12:D63">IF(ISBLANK(B12),"",B12-C12-E12)</f>
        <v>133583194</v>
      </c>
      <c r="E12" s="14">
        <v>3275963</v>
      </c>
      <c r="F12" s="15">
        <f aca="true" t="shared" si="1" ref="F12:F18">3738/7</f>
        <v>534</v>
      </c>
      <c r="G12" s="14">
        <f>IF(ISBLANK(B12),"",E12/F12/7)</f>
        <v>876.3945960406635</v>
      </c>
    </row>
    <row r="13" spans="1:7" ht="12.75">
      <c r="A13" s="20">
        <f aca="true" t="shared" si="2" ref="A13:A63">+A12+7</f>
        <v>43561</v>
      </c>
      <c r="B13" s="14">
        <v>132652206</v>
      </c>
      <c r="C13" s="14">
        <v>0</v>
      </c>
      <c r="D13" s="14">
        <f t="shared" si="0"/>
        <v>129170446.11</v>
      </c>
      <c r="E13" s="14">
        <v>3481759.89</v>
      </c>
      <c r="F13" s="15">
        <f t="shared" si="1"/>
        <v>534</v>
      </c>
      <c r="G13" s="14">
        <f aca="true" t="shared" si="3" ref="G13:G62">IF(ISBLANK(B13),"",E13/F13/7)</f>
        <v>931.4499438202247</v>
      </c>
    </row>
    <row r="14" spans="1:7" ht="12.75">
      <c r="A14" s="20">
        <f t="shared" si="2"/>
        <v>43568</v>
      </c>
      <c r="B14" s="14">
        <v>133793850</v>
      </c>
      <c r="C14" s="14">
        <v>0</v>
      </c>
      <c r="D14" s="14">
        <f t="shared" si="0"/>
        <v>130234408.25</v>
      </c>
      <c r="E14" s="14">
        <v>3559441.75</v>
      </c>
      <c r="F14" s="15">
        <f t="shared" si="1"/>
        <v>534</v>
      </c>
      <c r="G14" s="14">
        <f t="shared" si="3"/>
        <v>952.2316078116639</v>
      </c>
    </row>
    <row r="15" spans="1:7" ht="12.75">
      <c r="A15" s="20">
        <f t="shared" si="2"/>
        <v>43575</v>
      </c>
      <c r="B15" s="14">
        <v>133075041</v>
      </c>
      <c r="C15" s="14">
        <v>0</v>
      </c>
      <c r="D15" s="14">
        <f t="shared" si="0"/>
        <v>129195451</v>
      </c>
      <c r="E15" s="14">
        <v>3879590</v>
      </c>
      <c r="F15" s="15">
        <f t="shared" si="1"/>
        <v>534</v>
      </c>
      <c r="G15" s="14">
        <f t="shared" si="3"/>
        <v>1037.8785446762975</v>
      </c>
    </row>
    <row r="16" spans="1:7" ht="12.75">
      <c r="A16" s="20">
        <f t="shared" si="2"/>
        <v>43582</v>
      </c>
      <c r="B16" s="14">
        <v>136057032</v>
      </c>
      <c r="C16" s="14">
        <v>0</v>
      </c>
      <c r="D16" s="14">
        <f t="shared" si="0"/>
        <v>132974188.56</v>
      </c>
      <c r="E16" s="14">
        <v>3082843.44</v>
      </c>
      <c r="F16" s="15">
        <f t="shared" si="1"/>
        <v>534</v>
      </c>
      <c r="G16" s="14">
        <f t="shared" si="3"/>
        <v>824.7307223113964</v>
      </c>
    </row>
    <row r="17" spans="1:7" ht="12.75">
      <c r="A17" s="20">
        <f t="shared" si="2"/>
        <v>43589</v>
      </c>
      <c r="B17" s="14">
        <v>134550647.5</v>
      </c>
      <c r="C17" s="14">
        <v>0</v>
      </c>
      <c r="D17" s="14">
        <f t="shared" si="0"/>
        <v>130761331.91</v>
      </c>
      <c r="E17" s="14">
        <v>3789315.59</v>
      </c>
      <c r="F17" s="15">
        <f t="shared" si="1"/>
        <v>534</v>
      </c>
      <c r="G17" s="14">
        <f t="shared" si="3"/>
        <v>1013.728087212413</v>
      </c>
    </row>
    <row r="18" spans="1:7" ht="12.75">
      <c r="A18" s="20">
        <f t="shared" si="2"/>
        <v>43596</v>
      </c>
      <c r="B18" s="14">
        <v>133064229.1</v>
      </c>
      <c r="C18" s="14">
        <v>0</v>
      </c>
      <c r="D18" s="14">
        <f t="shared" si="0"/>
        <v>129990947.17999999</v>
      </c>
      <c r="E18" s="14">
        <v>3073281.920000002</v>
      </c>
      <c r="F18" s="15">
        <f t="shared" si="1"/>
        <v>534</v>
      </c>
      <c r="G18" s="14">
        <f t="shared" si="3"/>
        <v>822.1727982878549</v>
      </c>
    </row>
    <row r="19" spans="1:7" ht="12.75">
      <c r="A19" s="20">
        <f t="shared" si="2"/>
        <v>43603</v>
      </c>
      <c r="B19" s="14">
        <v>133470798.5</v>
      </c>
      <c r="C19" s="14">
        <v>0</v>
      </c>
      <c r="D19" s="14">
        <f t="shared" si="0"/>
        <v>130241667.4</v>
      </c>
      <c r="E19" s="14">
        <v>3229131.1</v>
      </c>
      <c r="F19" s="15">
        <f>3738/7</f>
        <v>534</v>
      </c>
      <c r="G19" s="14">
        <f t="shared" si="3"/>
        <v>863.8659978598181</v>
      </c>
    </row>
    <row r="20" spans="1:7" ht="12.75">
      <c r="A20" s="20">
        <f t="shared" si="2"/>
        <v>43610</v>
      </c>
      <c r="B20" s="14">
        <v>132496663</v>
      </c>
      <c r="C20" s="14">
        <v>0</v>
      </c>
      <c r="D20" s="14">
        <f t="shared" si="0"/>
        <v>129030709</v>
      </c>
      <c r="E20" s="14">
        <v>3465954</v>
      </c>
      <c r="F20" s="15">
        <f>3862/7</f>
        <v>551.7142857142857</v>
      </c>
      <c r="G20" s="14">
        <f t="shared" si="3"/>
        <v>897.4505437597101</v>
      </c>
    </row>
    <row r="21" spans="1:7" ht="12.75">
      <c r="A21" s="20">
        <f t="shared" si="2"/>
        <v>43617</v>
      </c>
      <c r="B21" s="14">
        <v>134654917</v>
      </c>
      <c r="C21" s="14">
        <v>0</v>
      </c>
      <c r="D21" s="14">
        <f t="shared" si="0"/>
        <v>131058419.95</v>
      </c>
      <c r="E21" s="14">
        <v>3596497.05</v>
      </c>
      <c r="F21" s="15">
        <f aca="true" t="shared" si="4" ref="F21:F26">4172/7</f>
        <v>596</v>
      </c>
      <c r="G21" s="14">
        <f t="shared" si="3"/>
        <v>862.0558604985617</v>
      </c>
    </row>
    <row r="22" spans="1:7" ht="12.75">
      <c r="A22" s="20">
        <f t="shared" si="2"/>
        <v>43624</v>
      </c>
      <c r="B22" s="14">
        <v>132854896</v>
      </c>
      <c r="C22" s="14">
        <v>0</v>
      </c>
      <c r="D22" s="14">
        <f t="shared" si="0"/>
        <v>129198408.96</v>
      </c>
      <c r="E22" s="14">
        <v>3656487.04</v>
      </c>
      <c r="F22" s="15">
        <f t="shared" si="4"/>
        <v>596</v>
      </c>
      <c r="G22" s="14">
        <f t="shared" si="3"/>
        <v>876.4350527325024</v>
      </c>
    </row>
    <row r="23" spans="1:7" ht="12.75">
      <c r="A23" s="20">
        <f t="shared" si="2"/>
        <v>43631</v>
      </c>
      <c r="B23" s="14">
        <v>139826911.5</v>
      </c>
      <c r="C23" s="14">
        <v>0</v>
      </c>
      <c r="D23" s="14">
        <f t="shared" si="0"/>
        <v>136092379.47</v>
      </c>
      <c r="E23" s="14">
        <v>3734532.03</v>
      </c>
      <c r="F23" s="15">
        <f t="shared" si="4"/>
        <v>596</v>
      </c>
      <c r="G23" s="14">
        <f t="shared" si="3"/>
        <v>895.141905560882</v>
      </c>
    </row>
    <row r="24" spans="1:7" ht="12.75">
      <c r="A24" s="20">
        <f t="shared" si="2"/>
        <v>43638</v>
      </c>
      <c r="B24" s="14">
        <v>139908121.5</v>
      </c>
      <c r="C24" s="14">
        <v>0</v>
      </c>
      <c r="D24" s="14">
        <f t="shared" si="0"/>
        <v>136688826.92</v>
      </c>
      <c r="E24" s="14">
        <v>3219294.58</v>
      </c>
      <c r="F24" s="15">
        <f t="shared" si="4"/>
        <v>596</v>
      </c>
      <c r="G24" s="14">
        <f t="shared" si="3"/>
        <v>771.6429961649089</v>
      </c>
    </row>
    <row r="25" spans="1:7" ht="12.75">
      <c r="A25" s="20">
        <f t="shared" si="2"/>
        <v>43645</v>
      </c>
      <c r="B25" s="14">
        <v>132278207.5</v>
      </c>
      <c r="C25" s="14">
        <v>0</v>
      </c>
      <c r="D25" s="14">
        <f t="shared" si="0"/>
        <v>128981190.56</v>
      </c>
      <c r="E25" s="14">
        <v>3297016.94</v>
      </c>
      <c r="F25" s="15">
        <f t="shared" si="4"/>
        <v>596</v>
      </c>
      <c r="G25" s="14">
        <f t="shared" si="3"/>
        <v>790.2725167785235</v>
      </c>
    </row>
    <row r="26" spans="1:7" ht="12.75">
      <c r="A26" s="20">
        <f t="shared" si="2"/>
        <v>43652</v>
      </c>
      <c r="B26" s="14">
        <v>144081313</v>
      </c>
      <c r="C26" s="14">
        <v>0</v>
      </c>
      <c r="D26" s="14">
        <f t="shared" si="0"/>
        <v>139935020.23</v>
      </c>
      <c r="E26" s="14">
        <v>4146292.77</v>
      </c>
      <c r="F26" s="15">
        <f t="shared" si="4"/>
        <v>596</v>
      </c>
      <c r="G26" s="14">
        <f t="shared" si="3"/>
        <v>993.8381519654841</v>
      </c>
    </row>
    <row r="27" spans="1:7" ht="12.75">
      <c r="A27" s="20">
        <f t="shared" si="2"/>
        <v>43659</v>
      </c>
      <c r="B27" s="14">
        <v>133611259</v>
      </c>
      <c r="C27" s="14">
        <v>0</v>
      </c>
      <c r="D27" s="14">
        <f t="shared" si="0"/>
        <v>129152983.67</v>
      </c>
      <c r="E27" s="14">
        <v>4458275.33</v>
      </c>
      <c r="F27" s="15">
        <f>4172/7</f>
        <v>596</v>
      </c>
      <c r="G27" s="14">
        <f t="shared" si="3"/>
        <v>1068.6182478427613</v>
      </c>
    </row>
    <row r="28" spans="1:7" ht="12.75">
      <c r="A28" s="20">
        <f t="shared" si="2"/>
        <v>43666</v>
      </c>
      <c r="B28" s="14">
        <v>129327622.5</v>
      </c>
      <c r="C28" s="14">
        <v>0</v>
      </c>
      <c r="D28" s="14">
        <f t="shared" si="0"/>
        <v>125748305.68</v>
      </c>
      <c r="E28" s="14">
        <v>3579316.82</v>
      </c>
      <c r="F28" s="15">
        <v>596</v>
      </c>
      <c r="G28" s="14">
        <f t="shared" si="3"/>
        <v>857.9378763183125</v>
      </c>
    </row>
    <row r="29" spans="1:7" ht="12.75">
      <c r="A29" s="20">
        <f t="shared" si="2"/>
        <v>43673</v>
      </c>
      <c r="B29" s="14">
        <v>134817846.5</v>
      </c>
      <c r="C29" s="14">
        <v>0</v>
      </c>
      <c r="D29" s="14">
        <f t="shared" si="0"/>
        <v>131459946.19</v>
      </c>
      <c r="E29" s="14">
        <v>3357900.31</v>
      </c>
      <c r="F29" s="15">
        <v>596</v>
      </c>
      <c r="G29" s="14">
        <f t="shared" si="3"/>
        <v>804.8658461169704</v>
      </c>
    </row>
    <row r="30" spans="1:7" ht="12.75">
      <c r="A30" s="20">
        <f t="shared" si="2"/>
        <v>43680</v>
      </c>
      <c r="B30" s="14">
        <v>134918134</v>
      </c>
      <c r="C30" s="14">
        <v>0</v>
      </c>
      <c r="D30" s="14">
        <f t="shared" si="0"/>
        <v>131180110.81</v>
      </c>
      <c r="E30" s="14">
        <v>3738023.19</v>
      </c>
      <c r="F30" s="15">
        <f aca="true" t="shared" si="5" ref="F30:F37">4172/7</f>
        <v>596</v>
      </c>
      <c r="G30" s="14">
        <f t="shared" si="3"/>
        <v>895.9787128475551</v>
      </c>
    </row>
    <row r="31" spans="1:7" ht="12.75">
      <c r="A31" s="20">
        <f t="shared" si="2"/>
        <v>43687</v>
      </c>
      <c r="B31" s="14">
        <v>140285365</v>
      </c>
      <c r="C31" s="14">
        <v>0</v>
      </c>
      <c r="D31" s="14">
        <f t="shared" si="0"/>
        <v>136649662.29</v>
      </c>
      <c r="E31" s="14">
        <v>3635702.71</v>
      </c>
      <c r="F31" s="15">
        <f t="shared" si="5"/>
        <v>596</v>
      </c>
      <c r="G31" s="14">
        <f t="shared" si="3"/>
        <v>871.4531903163951</v>
      </c>
    </row>
    <row r="32" spans="1:7" ht="12.75">
      <c r="A32" s="20">
        <f t="shared" si="2"/>
        <v>43694</v>
      </c>
      <c r="B32" s="14">
        <v>145859578.1</v>
      </c>
      <c r="C32" s="14">
        <v>0</v>
      </c>
      <c r="D32" s="14">
        <f t="shared" si="0"/>
        <v>141944364.5</v>
      </c>
      <c r="E32" s="14">
        <v>3915213.6000000015</v>
      </c>
      <c r="F32" s="15">
        <f t="shared" si="5"/>
        <v>596</v>
      </c>
      <c r="G32" s="14">
        <f t="shared" si="3"/>
        <v>938.4500479386389</v>
      </c>
    </row>
    <row r="33" spans="1:7" ht="12.75">
      <c r="A33" s="20">
        <f t="shared" si="2"/>
        <v>43701</v>
      </c>
      <c r="B33" s="14">
        <v>138957788.5</v>
      </c>
      <c r="C33" s="14">
        <v>0</v>
      </c>
      <c r="D33" s="14">
        <f t="shared" si="0"/>
        <v>135557739.09</v>
      </c>
      <c r="E33" s="14">
        <v>3400049.41</v>
      </c>
      <c r="F33" s="15">
        <f t="shared" si="5"/>
        <v>596</v>
      </c>
      <c r="G33" s="14">
        <f t="shared" si="3"/>
        <v>814.9686984659636</v>
      </c>
    </row>
    <row r="34" spans="1:7" ht="12.75">
      <c r="A34" s="20">
        <f t="shared" si="2"/>
        <v>43708</v>
      </c>
      <c r="B34" s="14">
        <v>134500095</v>
      </c>
      <c r="C34" s="14">
        <v>0</v>
      </c>
      <c r="D34" s="14">
        <f t="shared" si="0"/>
        <v>131335612.4</v>
      </c>
      <c r="E34" s="14">
        <v>3164482.6000000015</v>
      </c>
      <c r="F34" s="15">
        <f t="shared" si="5"/>
        <v>596</v>
      </c>
      <c r="G34" s="14">
        <f t="shared" si="3"/>
        <v>758.5049376797703</v>
      </c>
    </row>
    <row r="35" spans="1:7" ht="12.75">
      <c r="A35" s="20">
        <f t="shared" si="2"/>
        <v>43715</v>
      </c>
      <c r="B35" s="14">
        <v>145984736.4</v>
      </c>
      <c r="C35" s="14">
        <v>0</v>
      </c>
      <c r="D35" s="14">
        <f t="shared" si="0"/>
        <v>141788849.81</v>
      </c>
      <c r="E35" s="14">
        <v>4195886.59</v>
      </c>
      <c r="F35" s="15">
        <f t="shared" si="5"/>
        <v>596</v>
      </c>
      <c r="G35" s="14">
        <f t="shared" si="3"/>
        <v>1005.7254530201342</v>
      </c>
    </row>
    <row r="36" spans="1:7" ht="12.75">
      <c r="A36" s="20">
        <f t="shared" si="2"/>
        <v>43722</v>
      </c>
      <c r="B36" s="14">
        <v>133543838</v>
      </c>
      <c r="C36" s="14">
        <v>0</v>
      </c>
      <c r="D36" s="14">
        <f t="shared" si="0"/>
        <v>130448041.05999999</v>
      </c>
      <c r="E36" s="14">
        <v>3095796.9400000125</v>
      </c>
      <c r="F36" s="15">
        <f t="shared" si="5"/>
        <v>596</v>
      </c>
      <c r="G36" s="14">
        <f t="shared" si="3"/>
        <v>742.0414525407508</v>
      </c>
    </row>
    <row r="37" spans="1:7" ht="12.75">
      <c r="A37" s="20">
        <f t="shared" si="2"/>
        <v>43729</v>
      </c>
      <c r="B37" s="14">
        <v>135510591.5</v>
      </c>
      <c r="C37" s="14">
        <v>0</v>
      </c>
      <c r="D37" s="14">
        <f t="shared" si="0"/>
        <v>131648978.51</v>
      </c>
      <c r="E37" s="14">
        <v>3861612.9899999946</v>
      </c>
      <c r="F37" s="15">
        <f t="shared" si="5"/>
        <v>596</v>
      </c>
      <c r="G37" s="14">
        <f t="shared" si="3"/>
        <v>925.6023465963553</v>
      </c>
    </row>
    <row r="38" spans="1:7" ht="12.75">
      <c r="A38" s="20">
        <f t="shared" si="2"/>
        <v>43736</v>
      </c>
      <c r="B38" s="14">
        <v>160571663.5</v>
      </c>
      <c r="C38" s="14">
        <v>0</v>
      </c>
      <c r="D38" s="14">
        <f t="shared" si="0"/>
        <v>156328851.17000002</v>
      </c>
      <c r="E38" s="14">
        <v>4242812.3299999945</v>
      </c>
      <c r="F38" s="15">
        <f>5384/7</f>
        <v>769.1428571428571</v>
      </c>
      <c r="G38" s="14">
        <f t="shared" si="3"/>
        <v>788.0409231054967</v>
      </c>
    </row>
    <row r="39" spans="1:7" ht="12.75">
      <c r="A39" s="20">
        <f t="shared" si="2"/>
        <v>43743</v>
      </c>
      <c r="B39" s="14">
        <v>199256257</v>
      </c>
      <c r="C39" s="14">
        <v>0</v>
      </c>
      <c r="D39" s="14">
        <f t="shared" si="0"/>
        <v>193687710.69000003</v>
      </c>
      <c r="E39" s="14">
        <v>5568546.309999973</v>
      </c>
      <c r="F39" s="15">
        <f aca="true" t="shared" si="6" ref="F39:F55">7000/7</f>
        <v>1000</v>
      </c>
      <c r="G39" s="14">
        <f t="shared" si="3"/>
        <v>795.5066157142818</v>
      </c>
    </row>
    <row r="40" spans="1:7" ht="12.75">
      <c r="A40" s="20">
        <f t="shared" si="2"/>
        <v>43750</v>
      </c>
      <c r="B40" s="14">
        <v>199950085.3</v>
      </c>
      <c r="C40" s="14">
        <v>0</v>
      </c>
      <c r="D40" s="14">
        <f t="shared" si="0"/>
        <v>195377249.67999998</v>
      </c>
      <c r="E40" s="14">
        <v>4572835.620000035</v>
      </c>
      <c r="F40" s="15">
        <f t="shared" si="6"/>
        <v>1000</v>
      </c>
      <c r="G40" s="14">
        <f t="shared" si="3"/>
        <v>653.2622314285763</v>
      </c>
    </row>
    <row r="41" spans="1:7" ht="12.75">
      <c r="A41" s="20">
        <f t="shared" si="2"/>
        <v>43757</v>
      </c>
      <c r="B41" s="14">
        <v>208585574.9</v>
      </c>
      <c r="C41" s="14">
        <v>0</v>
      </c>
      <c r="D41" s="14">
        <f t="shared" si="0"/>
        <v>203503173.44</v>
      </c>
      <c r="E41" s="14">
        <v>5082401.460000008</v>
      </c>
      <c r="F41" s="15">
        <f t="shared" si="6"/>
        <v>1000</v>
      </c>
      <c r="G41" s="14">
        <f t="shared" si="3"/>
        <v>726.0573514285726</v>
      </c>
    </row>
    <row r="42" spans="1:7" ht="12.75">
      <c r="A42" s="20">
        <f t="shared" si="2"/>
        <v>43764</v>
      </c>
      <c r="B42" s="14">
        <v>185259755.3</v>
      </c>
      <c r="C42" s="14">
        <v>0</v>
      </c>
      <c r="D42" s="14">
        <f t="shared" si="0"/>
        <v>180484582</v>
      </c>
      <c r="E42" s="14">
        <v>4775173.300000012</v>
      </c>
      <c r="F42" s="15">
        <f t="shared" si="6"/>
        <v>1000</v>
      </c>
      <c r="G42" s="14">
        <f t="shared" si="3"/>
        <v>682.167614285716</v>
      </c>
    </row>
    <row r="43" spans="1:7" ht="12.75">
      <c r="A43" s="20">
        <f t="shared" si="2"/>
        <v>43771</v>
      </c>
      <c r="B43" s="14">
        <v>196263074.59999996</v>
      </c>
      <c r="C43" s="14">
        <v>0</v>
      </c>
      <c r="D43" s="14">
        <f t="shared" si="0"/>
        <v>191010096</v>
      </c>
      <c r="E43" s="14">
        <v>5252978.599999964</v>
      </c>
      <c r="F43" s="15">
        <f t="shared" si="6"/>
        <v>1000</v>
      </c>
      <c r="G43" s="14">
        <f t="shared" si="3"/>
        <v>750.4255142857091</v>
      </c>
    </row>
    <row r="44" spans="1:7" ht="12.75">
      <c r="A44" s="20">
        <f t="shared" si="2"/>
        <v>43778</v>
      </c>
      <c r="B44" s="14">
        <v>195480485.7</v>
      </c>
      <c r="C44" s="14">
        <v>0</v>
      </c>
      <c r="D44" s="14">
        <f t="shared" si="0"/>
        <v>190279846.06</v>
      </c>
      <c r="E44" s="14">
        <v>5200639.64</v>
      </c>
      <c r="F44" s="15">
        <f t="shared" si="6"/>
        <v>1000</v>
      </c>
      <c r="G44" s="14">
        <f t="shared" si="3"/>
        <v>742.9485199999999</v>
      </c>
    </row>
    <row r="45" spans="1:7" ht="12.75">
      <c r="A45" s="20">
        <f t="shared" si="2"/>
        <v>43785</v>
      </c>
      <c r="B45" s="14">
        <v>198246044.99999997</v>
      </c>
      <c r="C45" s="14">
        <v>0</v>
      </c>
      <c r="D45" s="14">
        <f t="shared" si="0"/>
        <v>193707402.1</v>
      </c>
      <c r="E45" s="14">
        <v>4538642.899999976</v>
      </c>
      <c r="F45" s="15">
        <f t="shared" si="6"/>
        <v>1000</v>
      </c>
      <c r="G45" s="14">
        <f t="shared" si="3"/>
        <v>648.3775571428538</v>
      </c>
    </row>
    <row r="46" spans="1:7" ht="12.75">
      <c r="A46" s="20">
        <f t="shared" si="2"/>
        <v>43792</v>
      </c>
      <c r="B46" s="14">
        <v>195098308.5</v>
      </c>
      <c r="C46" s="14">
        <v>0</v>
      </c>
      <c r="D46" s="14">
        <f t="shared" si="0"/>
        <v>189862741.28</v>
      </c>
      <c r="E46" s="14">
        <v>5235567.22</v>
      </c>
      <c r="F46" s="15">
        <f t="shared" si="6"/>
        <v>1000</v>
      </c>
      <c r="G46" s="14">
        <f t="shared" si="3"/>
        <v>747.9381742857142</v>
      </c>
    </row>
    <row r="47" spans="1:7" ht="12.75">
      <c r="A47" s="20">
        <f t="shared" si="2"/>
        <v>43799</v>
      </c>
      <c r="B47" s="14">
        <v>218235923</v>
      </c>
      <c r="C47" s="14">
        <v>0</v>
      </c>
      <c r="D47" s="14">
        <f t="shared" si="0"/>
        <v>213160955.37999997</v>
      </c>
      <c r="E47" s="14">
        <v>5074967.620000035</v>
      </c>
      <c r="F47" s="15">
        <f t="shared" si="6"/>
        <v>1000</v>
      </c>
      <c r="G47" s="14">
        <f t="shared" si="3"/>
        <v>724.9953742857193</v>
      </c>
    </row>
    <row r="48" spans="1:7" ht="12.75">
      <c r="A48" s="20">
        <f t="shared" si="2"/>
        <v>43806</v>
      </c>
      <c r="B48" s="14">
        <v>208920116.5</v>
      </c>
      <c r="C48" s="14">
        <v>0</v>
      </c>
      <c r="D48" s="14">
        <f t="shared" si="0"/>
        <v>203517460.5</v>
      </c>
      <c r="E48" s="14">
        <v>5402656</v>
      </c>
      <c r="F48" s="15">
        <f t="shared" si="6"/>
        <v>1000</v>
      </c>
      <c r="G48" s="14">
        <f t="shared" si="3"/>
        <v>771.808</v>
      </c>
    </row>
    <row r="49" spans="1:7" ht="12.75">
      <c r="A49" s="20">
        <f t="shared" si="2"/>
        <v>43813</v>
      </c>
      <c r="B49" s="14">
        <v>216965292</v>
      </c>
      <c r="C49" s="14">
        <v>0</v>
      </c>
      <c r="D49" s="14">
        <f t="shared" si="0"/>
        <v>212397295.92</v>
      </c>
      <c r="E49" s="14">
        <v>4567996.08</v>
      </c>
      <c r="F49" s="15">
        <f t="shared" si="6"/>
        <v>1000</v>
      </c>
      <c r="G49" s="14">
        <f t="shared" si="3"/>
        <v>652.5708685714286</v>
      </c>
    </row>
    <row r="50" spans="1:7" ht="12.75">
      <c r="A50" s="20">
        <f t="shared" si="2"/>
        <v>43820</v>
      </c>
      <c r="B50" s="14">
        <v>209506595.5</v>
      </c>
      <c r="C50" s="14">
        <v>0</v>
      </c>
      <c r="D50" s="14">
        <f t="shared" si="0"/>
        <v>204141460.96</v>
      </c>
      <c r="E50" s="14">
        <v>5365134.539999992</v>
      </c>
      <c r="F50" s="15">
        <f t="shared" si="6"/>
        <v>1000</v>
      </c>
      <c r="G50" s="14">
        <f t="shared" si="3"/>
        <v>766.4477914285702</v>
      </c>
    </row>
    <row r="51" spans="1:7" ht="12.75">
      <c r="A51" s="20">
        <f t="shared" si="2"/>
        <v>43827</v>
      </c>
      <c r="B51" s="14">
        <v>224876062</v>
      </c>
      <c r="C51" s="14">
        <v>0</v>
      </c>
      <c r="D51" s="14">
        <f t="shared" si="0"/>
        <v>219373867.7</v>
      </c>
      <c r="E51" s="14">
        <v>5502194.300000012</v>
      </c>
      <c r="F51" s="15">
        <f t="shared" si="6"/>
        <v>1000</v>
      </c>
      <c r="G51" s="14">
        <f t="shared" si="3"/>
        <v>786.0277571428588</v>
      </c>
    </row>
    <row r="52" spans="1:7" ht="12.75">
      <c r="A52" s="20">
        <f t="shared" si="2"/>
        <v>43834</v>
      </c>
      <c r="B52" s="14">
        <v>223594118</v>
      </c>
      <c r="C52" s="14">
        <v>0</v>
      </c>
      <c r="D52" s="14">
        <f t="shared" si="0"/>
        <v>217811981.31000003</v>
      </c>
      <c r="E52" s="14">
        <v>5782136.689999968</v>
      </c>
      <c r="F52" s="15">
        <f t="shared" si="6"/>
        <v>1000</v>
      </c>
      <c r="G52" s="14">
        <f t="shared" si="3"/>
        <v>826.0195271428526</v>
      </c>
    </row>
    <row r="53" spans="1:7" ht="12.75">
      <c r="A53" s="20">
        <f t="shared" si="2"/>
        <v>43841</v>
      </c>
      <c r="B53" s="14">
        <v>214714071.5</v>
      </c>
      <c r="C53" s="14">
        <v>0</v>
      </c>
      <c r="D53" s="14">
        <f t="shared" si="0"/>
        <v>209515543.57</v>
      </c>
      <c r="E53" s="14">
        <v>5198527.930000007</v>
      </c>
      <c r="F53" s="15">
        <f t="shared" si="6"/>
        <v>1000</v>
      </c>
      <c r="G53" s="14">
        <f t="shared" si="3"/>
        <v>742.6468471428582</v>
      </c>
    </row>
    <row r="54" spans="1:7" ht="12.75">
      <c r="A54" s="20">
        <f t="shared" si="2"/>
        <v>43848</v>
      </c>
      <c r="B54" s="14">
        <v>200469000.5</v>
      </c>
      <c r="C54" s="14">
        <v>0</v>
      </c>
      <c r="D54" s="14">
        <f t="shared" si="0"/>
        <v>196014043.15</v>
      </c>
      <c r="E54" s="14">
        <v>4454957.349999994</v>
      </c>
      <c r="F54" s="15">
        <f t="shared" si="6"/>
        <v>1000</v>
      </c>
      <c r="G54" s="14">
        <f t="shared" si="3"/>
        <v>636.4224785714277</v>
      </c>
    </row>
    <row r="55" spans="1:7" ht="12.75">
      <c r="A55" s="20">
        <f t="shared" si="2"/>
        <v>43855</v>
      </c>
      <c r="B55" s="14">
        <v>209655658.5</v>
      </c>
      <c r="C55" s="14">
        <v>0</v>
      </c>
      <c r="D55" s="14">
        <f t="shared" si="0"/>
        <v>204195850.7</v>
      </c>
      <c r="E55" s="14">
        <v>5459807.800000012</v>
      </c>
      <c r="F55" s="15">
        <f t="shared" si="6"/>
        <v>1000</v>
      </c>
      <c r="G55" s="14">
        <f t="shared" si="3"/>
        <v>779.9725428571446</v>
      </c>
    </row>
    <row r="56" spans="1:7" ht="12.75">
      <c r="A56" s="20">
        <f t="shared" si="2"/>
        <v>43862</v>
      </c>
      <c r="B56" s="14">
        <v>216018623.5</v>
      </c>
      <c r="C56" s="14">
        <v>0</v>
      </c>
      <c r="D56" s="14">
        <f t="shared" si="0"/>
        <v>210282945.82</v>
      </c>
      <c r="E56" s="14">
        <v>5735677.68</v>
      </c>
      <c r="F56" s="15">
        <f aca="true" t="shared" si="7" ref="F56:F62">7000/7</f>
        <v>1000</v>
      </c>
      <c r="G56" s="14">
        <f t="shared" si="3"/>
        <v>819.3825257142856</v>
      </c>
    </row>
    <row r="57" spans="1:7" ht="12.75">
      <c r="A57" s="20">
        <f t="shared" si="2"/>
        <v>43869</v>
      </c>
      <c r="B57" s="14">
        <v>217474224.5</v>
      </c>
      <c r="C57" s="14">
        <v>0</v>
      </c>
      <c r="D57" s="14">
        <f t="shared" si="0"/>
        <v>212151063.04999998</v>
      </c>
      <c r="E57" s="14">
        <v>5323161.450000018</v>
      </c>
      <c r="F57" s="15">
        <f t="shared" si="7"/>
        <v>1000</v>
      </c>
      <c r="G57" s="14">
        <f t="shared" si="3"/>
        <v>760.4516357142883</v>
      </c>
    </row>
    <row r="58" spans="1:7" ht="12.75">
      <c r="A58" s="20">
        <f t="shared" si="2"/>
        <v>43876</v>
      </c>
      <c r="B58" s="14">
        <v>211895288</v>
      </c>
      <c r="C58" s="14">
        <v>0</v>
      </c>
      <c r="D58" s="14">
        <f t="shared" si="0"/>
        <v>206739429.80999997</v>
      </c>
      <c r="E58" s="14">
        <v>5155858.190000027</v>
      </c>
      <c r="F58" s="15">
        <f t="shared" si="7"/>
        <v>1000</v>
      </c>
      <c r="G58" s="14">
        <f t="shared" si="3"/>
        <v>736.5511700000039</v>
      </c>
    </row>
    <row r="59" spans="1:7" ht="12.75">
      <c r="A59" s="20">
        <f t="shared" si="2"/>
        <v>43883</v>
      </c>
      <c r="B59" s="14">
        <v>224228621</v>
      </c>
      <c r="C59" s="14">
        <v>0</v>
      </c>
      <c r="D59" s="14">
        <f t="shared" si="0"/>
        <v>218548139.92000002</v>
      </c>
      <c r="E59" s="14">
        <v>5680481.079999983</v>
      </c>
      <c r="F59" s="15">
        <f t="shared" si="7"/>
        <v>1000</v>
      </c>
      <c r="G59" s="14">
        <f t="shared" si="3"/>
        <v>811.4972971428548</v>
      </c>
    </row>
    <row r="60" spans="1:7" ht="12.75">
      <c r="A60" s="20">
        <f t="shared" si="2"/>
        <v>43890</v>
      </c>
      <c r="B60" s="14">
        <v>214100749</v>
      </c>
      <c r="C60" s="14">
        <v>0</v>
      </c>
      <c r="D60" s="14">
        <f t="shared" si="0"/>
        <v>208141148.07</v>
      </c>
      <c r="E60" s="14">
        <v>5959600.930000007</v>
      </c>
      <c r="F60" s="15">
        <f t="shared" si="7"/>
        <v>1000</v>
      </c>
      <c r="G60" s="14">
        <f t="shared" si="3"/>
        <v>851.3715614285724</v>
      </c>
    </row>
    <row r="61" spans="1:7" ht="12.75">
      <c r="A61" s="20">
        <f t="shared" si="2"/>
        <v>43897</v>
      </c>
      <c r="B61" s="14">
        <v>200390018</v>
      </c>
      <c r="C61" s="14">
        <v>0</v>
      </c>
      <c r="D61" s="14">
        <f t="shared" si="0"/>
        <v>195365689.10999998</v>
      </c>
      <c r="E61" s="14">
        <v>5024328.8900000155</v>
      </c>
      <c r="F61" s="15">
        <f t="shared" si="7"/>
        <v>1000</v>
      </c>
      <c r="G61" s="14">
        <f t="shared" si="3"/>
        <v>717.7612700000021</v>
      </c>
    </row>
    <row r="62" spans="1:7" ht="12.75">
      <c r="A62" s="20">
        <f t="shared" si="2"/>
        <v>43904</v>
      </c>
      <c r="B62" s="14">
        <v>155743680</v>
      </c>
      <c r="C62" s="14">
        <v>0</v>
      </c>
      <c r="D62" s="14">
        <f t="shared" si="0"/>
        <v>151755332.51000002</v>
      </c>
      <c r="E62" s="14">
        <v>3988347.4899999797</v>
      </c>
      <c r="F62" s="15">
        <f t="shared" si="7"/>
        <v>1000</v>
      </c>
      <c r="G62" s="14">
        <f t="shared" si="3"/>
        <v>569.7639271428542</v>
      </c>
    </row>
    <row r="63" spans="1:7" ht="12.75">
      <c r="A63" s="20">
        <f t="shared" si="2"/>
        <v>43911</v>
      </c>
      <c r="B63" s="14">
        <v>15601648</v>
      </c>
      <c r="C63" s="14">
        <v>0</v>
      </c>
      <c r="D63" s="14">
        <f t="shared" si="0"/>
        <v>15217086.77</v>
      </c>
      <c r="E63" s="14">
        <v>384561.23</v>
      </c>
      <c r="F63" s="15">
        <f>1000/1</f>
        <v>1000</v>
      </c>
      <c r="G63" s="14">
        <f>IF(ISBLANK(B63),"",E63/F63/1)</f>
        <v>384.56122999999997</v>
      </c>
    </row>
    <row r="64" ht="12.75">
      <c r="A64" s="20"/>
    </row>
    <row r="65" spans="1:7" s="19" customFormat="1" ht="13.5" thickBot="1">
      <c r="A65" s="2" t="s">
        <v>8</v>
      </c>
      <c r="B65" s="16">
        <f>SUM(B12:B64)</f>
        <v>8658041784.400002</v>
      </c>
      <c r="C65" s="16">
        <f>SUM(C12:C64)</f>
        <v>0</v>
      </c>
      <c r="D65" s="16">
        <f>SUM(D12:D64)</f>
        <v>8436622130.18</v>
      </c>
      <c r="E65" s="16">
        <f>SUM(E12:E64)</f>
        <v>221419654.22000003</v>
      </c>
      <c r="F65" s="21">
        <f>_xlfn.IFERROR(SUM(F12:F64)/COUNT(F12:F64)," ")</f>
        <v>783.1703296703297</v>
      </c>
      <c r="G65" s="16">
        <f>_xlfn.IFERROR(E65/SUM(F12:F64)/7," ")</f>
        <v>776.7093955253724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5" t="s">
        <v>17</v>
      </c>
      <c r="B1" s="25"/>
      <c r="C1" s="25"/>
      <c r="D1" s="25"/>
      <c r="E1" s="25"/>
      <c r="F1" s="25"/>
      <c r="G1" s="25"/>
    </row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s="1" customFormat="1" ht="15">
      <c r="A3" s="26" t="s">
        <v>12</v>
      </c>
      <c r="B3" s="26"/>
      <c r="C3" s="26"/>
      <c r="D3" s="26"/>
      <c r="E3" s="26"/>
      <c r="F3" s="26"/>
      <c r="G3" s="26"/>
    </row>
    <row r="4" spans="1:7" s="1" customFormat="1" ht="15">
      <c r="A4" s="27" t="s">
        <v>13</v>
      </c>
      <c r="B4" s="27"/>
      <c r="C4" s="27"/>
      <c r="D4" s="27"/>
      <c r="E4" s="27"/>
      <c r="F4" s="27"/>
      <c r="G4" s="27"/>
    </row>
    <row r="5" spans="1:7" s="1" customFormat="1" ht="14.25">
      <c r="A5" s="23"/>
      <c r="B5" s="22"/>
      <c r="C5" s="28" t="s">
        <v>14</v>
      </c>
      <c r="D5" s="28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29" t="s">
        <v>19</v>
      </c>
      <c r="B7" s="30"/>
      <c r="C7" s="30"/>
      <c r="D7" s="30"/>
      <c r="E7" s="30"/>
      <c r="F7" s="30"/>
      <c r="G7" s="31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15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43190</v>
      </c>
      <c r="B12" s="14">
        <v>122095280</v>
      </c>
      <c r="C12" s="14">
        <v>0</v>
      </c>
      <c r="D12" s="14">
        <f aca="true" t="shared" si="0" ref="D12:D63">IF(ISBLANK(B12),"",B12-C12-E12)</f>
        <v>118797931</v>
      </c>
      <c r="E12" s="14">
        <v>3297349</v>
      </c>
      <c r="F12" s="15">
        <v>505</v>
      </c>
      <c r="G12" s="14">
        <v>933</v>
      </c>
    </row>
    <row r="13" spans="1:7" ht="12.75">
      <c r="A13" s="20">
        <f aca="true" t="shared" si="1" ref="A13:A44">+A12+7</f>
        <v>43197</v>
      </c>
      <c r="B13" s="14">
        <v>122532525</v>
      </c>
      <c r="C13" s="14">
        <v>0</v>
      </c>
      <c r="D13" s="14">
        <f t="shared" si="0"/>
        <v>119086793</v>
      </c>
      <c r="E13" s="14">
        <v>3445732</v>
      </c>
      <c r="F13" s="15">
        <f aca="true" t="shared" si="2" ref="F13:F18">3535/7</f>
        <v>505</v>
      </c>
      <c r="G13" s="14">
        <v>975</v>
      </c>
    </row>
    <row r="14" spans="1:7" ht="12.75">
      <c r="A14" s="20">
        <f t="shared" si="1"/>
        <v>43204</v>
      </c>
      <c r="B14" s="14">
        <v>116630465</v>
      </c>
      <c r="C14" s="14">
        <v>0</v>
      </c>
      <c r="D14" s="14">
        <f t="shared" si="0"/>
        <v>112929308</v>
      </c>
      <c r="E14" s="14">
        <v>3701157</v>
      </c>
      <c r="F14" s="15">
        <f t="shared" si="2"/>
        <v>505</v>
      </c>
      <c r="G14" s="14">
        <v>1047</v>
      </c>
    </row>
    <row r="15" spans="1:7" ht="12.75">
      <c r="A15" s="20">
        <f t="shared" si="1"/>
        <v>43211</v>
      </c>
      <c r="B15" s="14">
        <v>122043360</v>
      </c>
      <c r="C15" s="14">
        <v>0</v>
      </c>
      <c r="D15" s="14">
        <f t="shared" si="0"/>
        <v>118864646</v>
      </c>
      <c r="E15" s="14">
        <v>3178714</v>
      </c>
      <c r="F15" s="15">
        <f t="shared" si="2"/>
        <v>505</v>
      </c>
      <c r="G15" s="14">
        <v>899</v>
      </c>
    </row>
    <row r="16" spans="1:7" ht="12.75">
      <c r="A16" s="20">
        <f t="shared" si="1"/>
        <v>43218</v>
      </c>
      <c r="B16" s="14">
        <v>118177744</v>
      </c>
      <c r="C16" s="14">
        <v>0</v>
      </c>
      <c r="D16" s="14">
        <f t="shared" si="0"/>
        <v>114817823</v>
      </c>
      <c r="E16" s="14">
        <v>3359921</v>
      </c>
      <c r="F16" s="15">
        <f t="shared" si="2"/>
        <v>505</v>
      </c>
      <c r="G16" s="14">
        <v>950</v>
      </c>
    </row>
    <row r="17" spans="1:7" ht="12.75">
      <c r="A17" s="20">
        <f t="shared" si="1"/>
        <v>43225</v>
      </c>
      <c r="B17" s="14">
        <v>121138856</v>
      </c>
      <c r="C17" s="14">
        <v>0</v>
      </c>
      <c r="D17" s="14">
        <f t="shared" si="0"/>
        <v>118924561</v>
      </c>
      <c r="E17" s="14">
        <v>2214295</v>
      </c>
      <c r="F17" s="15">
        <f t="shared" si="2"/>
        <v>505</v>
      </c>
      <c r="G17" s="14">
        <v>626</v>
      </c>
    </row>
    <row r="18" spans="1:7" ht="12.75">
      <c r="A18" s="20">
        <f t="shared" si="1"/>
        <v>43232</v>
      </c>
      <c r="B18" s="14">
        <v>125944220</v>
      </c>
      <c r="C18" s="14">
        <v>0</v>
      </c>
      <c r="D18" s="14">
        <f t="shared" si="0"/>
        <v>122538623</v>
      </c>
      <c r="E18" s="14">
        <v>3405597</v>
      </c>
      <c r="F18" s="15">
        <f t="shared" si="2"/>
        <v>505</v>
      </c>
      <c r="G18" s="14">
        <v>963</v>
      </c>
    </row>
    <row r="19" spans="1:7" ht="12.75">
      <c r="A19" s="20">
        <f t="shared" si="1"/>
        <v>43239</v>
      </c>
      <c r="B19" s="14">
        <v>125593823</v>
      </c>
      <c r="C19" s="14">
        <v>0</v>
      </c>
      <c r="D19" s="14">
        <f t="shared" si="0"/>
        <v>122497377</v>
      </c>
      <c r="E19" s="14">
        <v>3096446</v>
      </c>
      <c r="F19" s="15">
        <f aca="true" t="shared" si="3" ref="F19:F24">3535/7</f>
        <v>505</v>
      </c>
      <c r="G19" s="14">
        <v>876</v>
      </c>
    </row>
    <row r="20" spans="1:7" ht="12.75">
      <c r="A20" s="20">
        <f t="shared" si="1"/>
        <v>43246</v>
      </c>
      <c r="B20" s="14">
        <v>121946098</v>
      </c>
      <c r="C20" s="14">
        <v>0</v>
      </c>
      <c r="D20" s="14">
        <f t="shared" si="0"/>
        <v>118930892</v>
      </c>
      <c r="E20" s="14">
        <v>3015206</v>
      </c>
      <c r="F20" s="15">
        <f t="shared" si="3"/>
        <v>505</v>
      </c>
      <c r="G20" s="14">
        <v>853</v>
      </c>
    </row>
    <row r="21" spans="1:7" ht="12.75">
      <c r="A21" s="20">
        <f t="shared" si="1"/>
        <v>43253</v>
      </c>
      <c r="B21" s="14">
        <v>126927897</v>
      </c>
      <c r="C21" s="14">
        <v>0</v>
      </c>
      <c r="D21" s="14">
        <f t="shared" si="0"/>
        <v>123511823</v>
      </c>
      <c r="E21" s="14">
        <v>3416074</v>
      </c>
      <c r="F21" s="15">
        <f t="shared" si="3"/>
        <v>505</v>
      </c>
      <c r="G21" s="14">
        <v>966</v>
      </c>
    </row>
    <row r="22" spans="1:7" ht="12.75">
      <c r="A22" s="20">
        <f t="shared" si="1"/>
        <v>43260</v>
      </c>
      <c r="B22" s="14">
        <v>119040433</v>
      </c>
      <c r="C22" s="14">
        <v>0</v>
      </c>
      <c r="D22" s="14">
        <f t="shared" si="0"/>
        <v>116402575</v>
      </c>
      <c r="E22" s="14">
        <v>2637858</v>
      </c>
      <c r="F22" s="15">
        <f t="shared" si="3"/>
        <v>505</v>
      </c>
      <c r="G22" s="14">
        <v>746</v>
      </c>
    </row>
    <row r="23" spans="1:7" ht="12.75">
      <c r="A23" s="20">
        <f t="shared" si="1"/>
        <v>43267</v>
      </c>
      <c r="B23" s="14">
        <v>118701623</v>
      </c>
      <c r="C23" s="14">
        <v>0</v>
      </c>
      <c r="D23" s="14">
        <f t="shared" si="0"/>
        <v>115987554</v>
      </c>
      <c r="E23" s="14">
        <v>2714069</v>
      </c>
      <c r="F23" s="15">
        <f t="shared" si="3"/>
        <v>505</v>
      </c>
      <c r="G23" s="14">
        <f>_xlfn.IFERROR((E23/F23/7)," ")</f>
        <v>767.7705799151344</v>
      </c>
    </row>
    <row r="24" spans="1:7" ht="12.75">
      <c r="A24" s="20">
        <f t="shared" si="1"/>
        <v>43274</v>
      </c>
      <c r="B24" s="14">
        <v>114728291</v>
      </c>
      <c r="C24" s="14">
        <v>0</v>
      </c>
      <c r="D24" s="14">
        <f t="shared" si="0"/>
        <v>112006951</v>
      </c>
      <c r="E24" s="14">
        <v>2721340</v>
      </c>
      <c r="F24" s="15">
        <f t="shared" si="3"/>
        <v>505</v>
      </c>
      <c r="G24" s="14">
        <f aca="true" t="shared" si="4" ref="G24:G63">_xlfn.IFERROR((E24/F24/7)," ")</f>
        <v>769.8274398868459</v>
      </c>
    </row>
    <row r="25" spans="1:7" ht="12.75">
      <c r="A25" s="20">
        <f t="shared" si="1"/>
        <v>43281</v>
      </c>
      <c r="B25" s="14">
        <v>124263087</v>
      </c>
      <c r="C25" s="14">
        <v>0</v>
      </c>
      <c r="D25" s="14">
        <f t="shared" si="0"/>
        <v>121829600</v>
      </c>
      <c r="E25" s="14">
        <v>2433487</v>
      </c>
      <c r="F25" s="15">
        <f aca="true" t="shared" si="5" ref="F25:F30">3535/7</f>
        <v>505</v>
      </c>
      <c r="G25" s="14">
        <f t="shared" si="4"/>
        <v>688.3980198019801</v>
      </c>
    </row>
    <row r="26" spans="1:7" ht="12.75">
      <c r="A26" s="20">
        <f t="shared" si="1"/>
        <v>43288</v>
      </c>
      <c r="B26" s="14">
        <v>126934524</v>
      </c>
      <c r="C26" s="14">
        <v>0</v>
      </c>
      <c r="D26" s="14">
        <f t="shared" si="0"/>
        <v>123778590</v>
      </c>
      <c r="E26" s="14">
        <v>3155934</v>
      </c>
      <c r="F26" s="15">
        <f t="shared" si="5"/>
        <v>505</v>
      </c>
      <c r="G26" s="14">
        <f t="shared" si="4"/>
        <v>892.7677510608203</v>
      </c>
    </row>
    <row r="27" spans="1:7" ht="12.75">
      <c r="A27" s="20">
        <f t="shared" si="1"/>
        <v>43295</v>
      </c>
      <c r="B27" s="14">
        <v>119377545</v>
      </c>
      <c r="C27" s="14">
        <v>0</v>
      </c>
      <c r="D27" s="14">
        <f t="shared" si="0"/>
        <v>116395568</v>
      </c>
      <c r="E27" s="14">
        <v>2981977</v>
      </c>
      <c r="F27" s="15">
        <f t="shared" si="5"/>
        <v>505</v>
      </c>
      <c r="G27" s="14">
        <f t="shared" si="4"/>
        <v>843.5578500707214</v>
      </c>
    </row>
    <row r="28" spans="1:7" ht="12.75">
      <c r="A28" s="20">
        <f t="shared" si="1"/>
        <v>43302</v>
      </c>
      <c r="B28" s="14">
        <v>126437239</v>
      </c>
      <c r="C28" s="14">
        <v>0</v>
      </c>
      <c r="D28" s="14">
        <f t="shared" si="0"/>
        <v>123997381</v>
      </c>
      <c r="E28" s="14">
        <v>2439858</v>
      </c>
      <c r="F28" s="15">
        <f t="shared" si="5"/>
        <v>505</v>
      </c>
      <c r="G28" s="14">
        <f t="shared" si="4"/>
        <v>690.2002828854313</v>
      </c>
    </row>
    <row r="29" spans="1:7" ht="12.75">
      <c r="A29" s="20">
        <f t="shared" si="1"/>
        <v>43309</v>
      </c>
      <c r="B29" s="14">
        <v>126397088</v>
      </c>
      <c r="C29" s="14">
        <v>0</v>
      </c>
      <c r="D29" s="14">
        <f t="shared" si="0"/>
        <v>123091423</v>
      </c>
      <c r="E29" s="14">
        <v>3305665</v>
      </c>
      <c r="F29" s="15">
        <f t="shared" si="5"/>
        <v>505</v>
      </c>
      <c r="G29" s="14">
        <f t="shared" si="4"/>
        <v>935.124469589816</v>
      </c>
    </row>
    <row r="30" spans="1:7" ht="12.75">
      <c r="A30" s="20">
        <f t="shared" si="1"/>
        <v>43316</v>
      </c>
      <c r="B30" s="14">
        <v>120689278</v>
      </c>
      <c r="C30" s="14">
        <v>0</v>
      </c>
      <c r="D30" s="14">
        <f t="shared" si="0"/>
        <v>117048438</v>
      </c>
      <c r="E30" s="14">
        <v>3640840</v>
      </c>
      <c r="F30" s="15">
        <f t="shared" si="5"/>
        <v>505</v>
      </c>
      <c r="G30" s="14">
        <f t="shared" si="4"/>
        <v>1029.9405940594058</v>
      </c>
    </row>
    <row r="31" spans="1:7" ht="12.75">
      <c r="A31" s="20">
        <f t="shared" si="1"/>
        <v>43323</v>
      </c>
      <c r="B31" s="14">
        <v>120536197</v>
      </c>
      <c r="C31" s="14">
        <v>0</v>
      </c>
      <c r="D31" s="14">
        <f t="shared" si="0"/>
        <v>117332962</v>
      </c>
      <c r="E31" s="14">
        <v>3203235</v>
      </c>
      <c r="F31" s="15">
        <f aca="true" t="shared" si="6" ref="F31:F36">3535/7</f>
        <v>505</v>
      </c>
      <c r="G31" s="14">
        <f t="shared" si="4"/>
        <v>906.1485148514851</v>
      </c>
    </row>
    <row r="32" spans="1:7" ht="12.75">
      <c r="A32" s="20">
        <f t="shared" si="1"/>
        <v>43330</v>
      </c>
      <c r="B32" s="14">
        <v>116239312</v>
      </c>
      <c r="C32" s="14">
        <v>0</v>
      </c>
      <c r="D32" s="14">
        <f t="shared" si="0"/>
        <v>113340724</v>
      </c>
      <c r="E32" s="14">
        <v>2898588</v>
      </c>
      <c r="F32" s="15">
        <f t="shared" si="6"/>
        <v>505</v>
      </c>
      <c r="G32" s="14">
        <f t="shared" si="4"/>
        <v>819.9683168316832</v>
      </c>
    </row>
    <row r="33" spans="1:7" ht="12.75">
      <c r="A33" s="20">
        <f t="shared" si="1"/>
        <v>43337</v>
      </c>
      <c r="B33" s="14">
        <v>117965027</v>
      </c>
      <c r="C33" s="14">
        <v>0</v>
      </c>
      <c r="D33" s="14">
        <f t="shared" si="0"/>
        <v>114525896</v>
      </c>
      <c r="E33" s="14">
        <v>3439131</v>
      </c>
      <c r="F33" s="15">
        <f t="shared" si="6"/>
        <v>505</v>
      </c>
      <c r="G33" s="14">
        <f t="shared" si="4"/>
        <v>972.8800565770863</v>
      </c>
    </row>
    <row r="34" spans="1:7" ht="12.75">
      <c r="A34" s="20">
        <f t="shared" si="1"/>
        <v>43344</v>
      </c>
      <c r="B34" s="14">
        <v>117417962</v>
      </c>
      <c r="C34" s="14">
        <v>0</v>
      </c>
      <c r="D34" s="14">
        <f t="shared" si="0"/>
        <v>114593463</v>
      </c>
      <c r="E34" s="14">
        <v>2824499</v>
      </c>
      <c r="F34" s="15">
        <f t="shared" si="6"/>
        <v>505</v>
      </c>
      <c r="G34" s="14">
        <f t="shared" si="4"/>
        <v>799.0096181046675</v>
      </c>
    </row>
    <row r="35" spans="1:7" ht="12.75">
      <c r="A35" s="20">
        <f t="shared" si="1"/>
        <v>43351</v>
      </c>
      <c r="B35" s="14">
        <v>127421797</v>
      </c>
      <c r="C35" s="14">
        <v>0</v>
      </c>
      <c r="D35" s="14">
        <f t="shared" si="0"/>
        <v>124623120</v>
      </c>
      <c r="E35" s="14">
        <v>2798677</v>
      </c>
      <c r="F35" s="15">
        <f t="shared" si="6"/>
        <v>505</v>
      </c>
      <c r="G35" s="14">
        <f t="shared" si="4"/>
        <v>791.7049504950495</v>
      </c>
    </row>
    <row r="36" spans="1:7" ht="12.75">
      <c r="A36" s="20">
        <f t="shared" si="1"/>
        <v>43358</v>
      </c>
      <c r="B36" s="14">
        <v>135312811</v>
      </c>
      <c r="C36" s="14">
        <v>0</v>
      </c>
      <c r="D36" s="14">
        <f t="shared" si="0"/>
        <v>132251313</v>
      </c>
      <c r="E36" s="14">
        <v>3061498</v>
      </c>
      <c r="F36" s="15">
        <f t="shared" si="6"/>
        <v>505</v>
      </c>
      <c r="G36" s="14">
        <f t="shared" si="4"/>
        <v>866.0531824611032</v>
      </c>
    </row>
    <row r="37" spans="1:7" ht="12.75">
      <c r="A37" s="20">
        <f t="shared" si="1"/>
        <v>43365</v>
      </c>
      <c r="B37" s="14">
        <v>127037762</v>
      </c>
      <c r="C37" s="14">
        <v>0</v>
      </c>
      <c r="D37" s="14">
        <f t="shared" si="0"/>
        <v>124252623</v>
      </c>
      <c r="E37" s="14">
        <v>2785139</v>
      </c>
      <c r="F37" s="15">
        <f aca="true" t="shared" si="7" ref="F37:F42">3535/7</f>
        <v>505</v>
      </c>
      <c r="G37" s="14">
        <f t="shared" si="4"/>
        <v>787.8752475247526</v>
      </c>
    </row>
    <row r="38" spans="1:7" ht="12.75">
      <c r="A38" s="20">
        <f t="shared" si="1"/>
        <v>43372</v>
      </c>
      <c r="B38" s="14">
        <v>115500962.5</v>
      </c>
      <c r="C38" s="14">
        <v>0</v>
      </c>
      <c r="D38" s="14">
        <f t="shared" si="0"/>
        <v>112513705.45</v>
      </c>
      <c r="E38" s="14">
        <v>2987257.0500000007</v>
      </c>
      <c r="F38" s="15">
        <f t="shared" si="7"/>
        <v>505</v>
      </c>
      <c r="G38" s="14">
        <f>_xlfn.IFERROR((E38/F38/7)," ")</f>
        <v>845.0514992927866</v>
      </c>
    </row>
    <row r="39" spans="1:7" ht="12.75">
      <c r="A39" s="20">
        <f t="shared" si="1"/>
        <v>43379</v>
      </c>
      <c r="B39" s="14">
        <v>121386904</v>
      </c>
      <c r="C39" s="14">
        <v>0</v>
      </c>
      <c r="D39" s="14">
        <f t="shared" si="0"/>
        <v>118510899</v>
      </c>
      <c r="E39" s="14">
        <v>2876005</v>
      </c>
      <c r="F39" s="15">
        <f t="shared" si="7"/>
        <v>505</v>
      </c>
      <c r="G39" s="14">
        <f t="shared" si="4"/>
        <v>813.5799151343706</v>
      </c>
    </row>
    <row r="40" spans="1:7" ht="12.75">
      <c r="A40" s="20">
        <f t="shared" si="1"/>
        <v>43386</v>
      </c>
      <c r="B40" s="14">
        <v>136965919</v>
      </c>
      <c r="C40" s="14">
        <v>0</v>
      </c>
      <c r="D40" s="14">
        <f t="shared" si="0"/>
        <v>133379183</v>
      </c>
      <c r="E40" s="14">
        <v>3586736</v>
      </c>
      <c r="F40" s="15">
        <f t="shared" si="7"/>
        <v>505</v>
      </c>
      <c r="G40" s="14">
        <f t="shared" si="4"/>
        <v>1014.635360678925</v>
      </c>
    </row>
    <row r="41" spans="1:7" ht="12.75">
      <c r="A41" s="20">
        <f t="shared" si="1"/>
        <v>43393</v>
      </c>
      <c r="B41" s="14">
        <v>135775863</v>
      </c>
      <c r="C41" s="14">
        <v>0</v>
      </c>
      <c r="D41" s="14">
        <f t="shared" si="0"/>
        <v>132591756</v>
      </c>
      <c r="E41" s="14">
        <v>3184107</v>
      </c>
      <c r="F41" s="15">
        <f t="shared" si="7"/>
        <v>505</v>
      </c>
      <c r="G41" s="14">
        <f t="shared" si="4"/>
        <v>900.7374823196606</v>
      </c>
    </row>
    <row r="42" spans="1:7" ht="12.75">
      <c r="A42" s="20">
        <f t="shared" si="1"/>
        <v>43400</v>
      </c>
      <c r="B42" s="14">
        <v>128215101</v>
      </c>
      <c r="C42" s="14">
        <v>0</v>
      </c>
      <c r="D42" s="14">
        <f t="shared" si="0"/>
        <v>125887360</v>
      </c>
      <c r="E42" s="14">
        <v>2327741</v>
      </c>
      <c r="F42" s="15">
        <f t="shared" si="7"/>
        <v>505</v>
      </c>
      <c r="G42" s="14">
        <f t="shared" si="4"/>
        <v>658.4840169731259</v>
      </c>
    </row>
    <row r="43" spans="1:7" ht="12.75">
      <c r="A43" s="20">
        <f t="shared" si="1"/>
        <v>43407</v>
      </c>
      <c r="B43" s="14">
        <v>136818192</v>
      </c>
      <c r="C43" s="14">
        <v>0</v>
      </c>
      <c r="D43" s="14">
        <f t="shared" si="0"/>
        <v>133426664</v>
      </c>
      <c r="E43" s="14">
        <v>3391528</v>
      </c>
      <c r="F43" s="15">
        <f aca="true" t="shared" si="8" ref="F43:F48">3535/7</f>
        <v>505</v>
      </c>
      <c r="G43" s="14">
        <f t="shared" si="4"/>
        <v>959.4138613861386</v>
      </c>
    </row>
    <row r="44" spans="1:7" ht="12.75">
      <c r="A44" s="20">
        <f t="shared" si="1"/>
        <v>43414</v>
      </c>
      <c r="B44" s="14">
        <v>126984929</v>
      </c>
      <c r="C44" s="14">
        <v>0</v>
      </c>
      <c r="D44" s="14">
        <f t="shared" si="0"/>
        <v>124127379</v>
      </c>
      <c r="E44" s="14">
        <v>2857550</v>
      </c>
      <c r="F44" s="15">
        <f t="shared" si="8"/>
        <v>505</v>
      </c>
      <c r="G44" s="14">
        <f t="shared" si="4"/>
        <v>808.3592644978784</v>
      </c>
    </row>
    <row r="45" spans="1:7" ht="12.75">
      <c r="A45" s="20">
        <f aca="true" t="shared" si="9" ref="A45:A63">+A44+7</f>
        <v>43421</v>
      </c>
      <c r="B45" s="14">
        <v>127911676</v>
      </c>
      <c r="C45" s="14">
        <v>0</v>
      </c>
      <c r="D45" s="14">
        <f t="shared" si="0"/>
        <v>124537841</v>
      </c>
      <c r="E45" s="14">
        <v>3373835</v>
      </c>
      <c r="F45" s="15">
        <f t="shared" si="8"/>
        <v>505</v>
      </c>
      <c r="G45" s="14">
        <f t="shared" si="4"/>
        <v>954.4087694483734</v>
      </c>
    </row>
    <row r="46" spans="1:7" ht="12.75">
      <c r="A46" s="20">
        <f t="shared" si="9"/>
        <v>43428</v>
      </c>
      <c r="B46" s="14">
        <v>138101840</v>
      </c>
      <c r="C46" s="14">
        <v>0</v>
      </c>
      <c r="D46" s="14">
        <f t="shared" si="0"/>
        <v>134818212</v>
      </c>
      <c r="E46" s="14">
        <v>3283628</v>
      </c>
      <c r="F46" s="15">
        <f t="shared" si="8"/>
        <v>505</v>
      </c>
      <c r="G46" s="14">
        <f t="shared" si="4"/>
        <v>928.8905233380481</v>
      </c>
    </row>
    <row r="47" spans="1:7" ht="12.75">
      <c r="A47" s="20">
        <f t="shared" si="9"/>
        <v>43435</v>
      </c>
      <c r="B47" s="14">
        <v>128182965</v>
      </c>
      <c r="C47" s="14">
        <v>0</v>
      </c>
      <c r="D47" s="14">
        <f t="shared" si="0"/>
        <v>125087690</v>
      </c>
      <c r="E47" s="14">
        <v>3095275</v>
      </c>
      <c r="F47" s="15">
        <f t="shared" si="8"/>
        <v>505</v>
      </c>
      <c r="G47" s="14">
        <f t="shared" si="4"/>
        <v>875.6082036775106</v>
      </c>
    </row>
    <row r="48" spans="1:7" ht="12.75">
      <c r="A48" s="20">
        <f t="shared" si="9"/>
        <v>43442</v>
      </c>
      <c r="B48" s="14">
        <v>123283078.5</v>
      </c>
      <c r="C48" s="14">
        <v>0</v>
      </c>
      <c r="D48" s="14">
        <f t="shared" si="0"/>
        <v>119941725.75</v>
      </c>
      <c r="E48" s="14">
        <v>3341352.749999998</v>
      </c>
      <c r="F48" s="15">
        <f t="shared" si="8"/>
        <v>505</v>
      </c>
      <c r="G48" s="14">
        <f>_xlfn.IFERROR((E48/F48/7)," ")</f>
        <v>945.220014144271</v>
      </c>
    </row>
    <row r="49" spans="1:7" ht="12.75">
      <c r="A49" s="20">
        <f t="shared" si="9"/>
        <v>43449</v>
      </c>
      <c r="B49" s="14">
        <v>126210999</v>
      </c>
      <c r="C49" s="14">
        <v>0</v>
      </c>
      <c r="D49" s="14">
        <f t="shared" si="0"/>
        <v>123175032</v>
      </c>
      <c r="E49" s="14">
        <v>3035967</v>
      </c>
      <c r="F49" s="15">
        <f aca="true" t="shared" si="10" ref="F49:F54">3535/7</f>
        <v>505</v>
      </c>
      <c r="G49" s="14">
        <f t="shared" si="4"/>
        <v>858.8308345120225</v>
      </c>
    </row>
    <row r="50" spans="1:7" ht="12.75">
      <c r="A50" s="20">
        <f t="shared" si="9"/>
        <v>43456</v>
      </c>
      <c r="B50" s="14">
        <v>133826440</v>
      </c>
      <c r="C50" s="14">
        <v>0</v>
      </c>
      <c r="D50" s="14">
        <f t="shared" si="0"/>
        <v>130545457</v>
      </c>
      <c r="E50" s="14">
        <v>3280983</v>
      </c>
      <c r="F50" s="15">
        <f t="shared" si="10"/>
        <v>505</v>
      </c>
      <c r="G50" s="14">
        <f t="shared" si="4"/>
        <v>928.1422913719944</v>
      </c>
    </row>
    <row r="51" spans="1:7" ht="12.75">
      <c r="A51" s="20">
        <f t="shared" si="9"/>
        <v>43463</v>
      </c>
      <c r="B51" s="14">
        <v>146977897</v>
      </c>
      <c r="C51" s="14">
        <v>0</v>
      </c>
      <c r="D51" s="14">
        <f t="shared" si="0"/>
        <v>143045583</v>
      </c>
      <c r="E51" s="14">
        <v>3932314</v>
      </c>
      <c r="F51" s="15">
        <f t="shared" si="10"/>
        <v>505</v>
      </c>
      <c r="G51" s="14">
        <f t="shared" si="4"/>
        <v>1112.394342291372</v>
      </c>
    </row>
    <row r="52" spans="1:7" ht="12.75">
      <c r="A52" s="20">
        <f t="shared" si="9"/>
        <v>43470</v>
      </c>
      <c r="B52" s="14">
        <v>132213815</v>
      </c>
      <c r="C52" s="14">
        <v>0</v>
      </c>
      <c r="D52" s="14">
        <f t="shared" si="0"/>
        <v>128933625</v>
      </c>
      <c r="E52" s="14">
        <v>3280190</v>
      </c>
      <c r="F52" s="15">
        <f t="shared" si="10"/>
        <v>505</v>
      </c>
      <c r="G52" s="14">
        <f t="shared" si="4"/>
        <v>927.9179632248939</v>
      </c>
    </row>
    <row r="53" spans="1:7" ht="12.75">
      <c r="A53" s="20">
        <f t="shared" si="9"/>
        <v>43477</v>
      </c>
      <c r="B53" s="14">
        <v>132807900</v>
      </c>
      <c r="C53" s="14">
        <v>0</v>
      </c>
      <c r="D53" s="14">
        <f t="shared" si="0"/>
        <v>129634913</v>
      </c>
      <c r="E53" s="14">
        <v>3172987</v>
      </c>
      <c r="F53" s="15">
        <f t="shared" si="10"/>
        <v>505</v>
      </c>
      <c r="G53" s="14">
        <f t="shared" si="4"/>
        <v>897.5917963224894</v>
      </c>
    </row>
    <row r="54" spans="1:7" ht="12.75">
      <c r="A54" s="20">
        <f t="shared" si="9"/>
        <v>43484</v>
      </c>
      <c r="B54" s="14">
        <v>134125791</v>
      </c>
      <c r="C54" s="14">
        <v>0</v>
      </c>
      <c r="D54" s="14">
        <f t="shared" si="0"/>
        <v>130794989</v>
      </c>
      <c r="E54" s="14">
        <v>3330802</v>
      </c>
      <c r="F54" s="15">
        <f t="shared" si="10"/>
        <v>505</v>
      </c>
      <c r="G54" s="14">
        <f t="shared" si="4"/>
        <v>942.235360678925</v>
      </c>
    </row>
    <row r="55" spans="1:7" ht="12.75">
      <c r="A55" s="20">
        <f t="shared" si="9"/>
        <v>43491</v>
      </c>
      <c r="B55" s="14">
        <v>131335284</v>
      </c>
      <c r="C55" s="14">
        <v>0</v>
      </c>
      <c r="D55" s="14">
        <f t="shared" si="0"/>
        <v>128309812</v>
      </c>
      <c r="E55" s="14">
        <v>3025472</v>
      </c>
      <c r="F55" s="15">
        <f>3535/7</f>
        <v>505</v>
      </c>
      <c r="G55" s="14">
        <f t="shared" si="4"/>
        <v>855.8619519094766</v>
      </c>
    </row>
    <row r="56" spans="1:7" ht="12.75">
      <c r="A56" s="20">
        <f t="shared" si="9"/>
        <v>43498</v>
      </c>
      <c r="B56" s="14">
        <v>129415605</v>
      </c>
      <c r="C56" s="14">
        <v>0</v>
      </c>
      <c r="D56" s="14">
        <f t="shared" si="0"/>
        <v>126538992</v>
      </c>
      <c r="E56" s="14">
        <v>2876613</v>
      </c>
      <c r="F56" s="15">
        <f>3535/7</f>
        <v>505</v>
      </c>
      <c r="G56" s="14">
        <f t="shared" si="4"/>
        <v>813.7519094766619</v>
      </c>
    </row>
    <row r="57" spans="1:7" ht="12.75">
      <c r="A57" s="20">
        <f t="shared" si="9"/>
        <v>43505</v>
      </c>
      <c r="B57" s="14">
        <v>132583140</v>
      </c>
      <c r="C57" s="14">
        <v>0</v>
      </c>
      <c r="D57" s="14">
        <f t="shared" si="0"/>
        <v>129300914</v>
      </c>
      <c r="E57" s="14">
        <v>3282226</v>
      </c>
      <c r="F57" s="15">
        <f>3535/7</f>
        <v>505</v>
      </c>
      <c r="G57" s="14">
        <f t="shared" si="4"/>
        <v>928.4939179632248</v>
      </c>
    </row>
    <row r="58" spans="1:7" ht="12.75">
      <c r="A58" s="20">
        <f t="shared" si="9"/>
        <v>43512</v>
      </c>
      <c r="B58" s="14">
        <v>130829386</v>
      </c>
      <c r="C58" s="14">
        <v>0</v>
      </c>
      <c r="D58" s="14">
        <f t="shared" si="0"/>
        <v>126825681</v>
      </c>
      <c r="E58" s="14">
        <v>4003705</v>
      </c>
      <c r="F58" s="15">
        <f>3622/7</f>
        <v>517.4285714285714</v>
      </c>
      <c r="G58" s="14">
        <f t="shared" si="4"/>
        <v>1105.3851463279955</v>
      </c>
    </row>
    <row r="59" spans="1:7" ht="12.75">
      <c r="A59" s="20">
        <f t="shared" si="9"/>
        <v>43519</v>
      </c>
      <c r="B59" s="14">
        <v>134327402</v>
      </c>
      <c r="C59" s="14">
        <v>0</v>
      </c>
      <c r="D59" s="14">
        <f t="shared" si="0"/>
        <v>130901796</v>
      </c>
      <c r="E59" s="14">
        <v>3425606</v>
      </c>
      <c r="F59" s="15">
        <f>3738/7</f>
        <v>534</v>
      </c>
      <c r="G59" s="14">
        <f t="shared" si="4"/>
        <v>916.4275013376136</v>
      </c>
    </row>
    <row r="60" spans="1:7" ht="12.75">
      <c r="A60" s="20">
        <f t="shared" si="9"/>
        <v>43526</v>
      </c>
      <c r="B60" s="14">
        <v>134006550</v>
      </c>
      <c r="C60" s="14">
        <v>0</v>
      </c>
      <c r="D60" s="14">
        <f t="shared" si="0"/>
        <v>130776206</v>
      </c>
      <c r="E60" s="14">
        <v>3230344</v>
      </c>
      <c r="F60" s="15">
        <f>3738/7</f>
        <v>534</v>
      </c>
      <c r="G60" s="14">
        <f t="shared" si="4"/>
        <v>864.1904761904761</v>
      </c>
    </row>
    <row r="61" spans="1:7" ht="12.75">
      <c r="A61" s="20">
        <f t="shared" si="9"/>
        <v>43533</v>
      </c>
      <c r="B61" s="14">
        <v>133240295</v>
      </c>
      <c r="C61" s="14">
        <v>0</v>
      </c>
      <c r="D61" s="14">
        <f t="shared" si="0"/>
        <v>130046077</v>
      </c>
      <c r="E61" s="14">
        <v>3194218</v>
      </c>
      <c r="F61" s="15">
        <f>3738/7</f>
        <v>534</v>
      </c>
      <c r="G61" s="14">
        <f t="shared" si="4"/>
        <v>854.525949705725</v>
      </c>
    </row>
    <row r="62" spans="1:7" ht="12.75">
      <c r="A62" s="20">
        <f t="shared" si="9"/>
        <v>43540</v>
      </c>
      <c r="B62" s="14">
        <v>137143481</v>
      </c>
      <c r="C62" s="14">
        <v>0</v>
      </c>
      <c r="D62" s="14">
        <f t="shared" si="0"/>
        <v>133296206</v>
      </c>
      <c r="E62" s="14">
        <v>3847275</v>
      </c>
      <c r="F62" s="15">
        <f>3738/7</f>
        <v>534</v>
      </c>
      <c r="G62" s="14">
        <f t="shared" si="4"/>
        <v>1029.2335473515247</v>
      </c>
    </row>
    <row r="63" spans="1:7" ht="12.75">
      <c r="A63" s="20">
        <f t="shared" si="9"/>
        <v>43547</v>
      </c>
      <c r="B63" s="14">
        <v>131525037</v>
      </c>
      <c r="C63" s="14">
        <v>0</v>
      </c>
      <c r="D63" s="14">
        <f t="shared" si="0"/>
        <v>128369720</v>
      </c>
      <c r="E63" s="14">
        <v>3155317</v>
      </c>
      <c r="F63" s="15">
        <f>3738/7</f>
        <v>534</v>
      </c>
      <c r="G63" s="14">
        <f t="shared" si="4"/>
        <v>844.1190476190476</v>
      </c>
    </row>
    <row r="64" ht="12.75">
      <c r="A64" s="20"/>
    </row>
    <row r="65" spans="1:7" s="19" customFormat="1" ht="13.5" thickBot="1">
      <c r="A65" s="2" t="s">
        <v>8</v>
      </c>
      <c r="B65" s="16">
        <f>SUM(B12:B64)</f>
        <v>6601226696</v>
      </c>
      <c r="C65" s="16">
        <f>SUM(C12:C64)</f>
        <v>0</v>
      </c>
      <c r="D65" s="16">
        <f>SUM(D12:D64)</f>
        <v>6437675376.2</v>
      </c>
      <c r="E65" s="16">
        <f>SUM(E12:E64)</f>
        <v>163551319.8</v>
      </c>
      <c r="F65" s="21">
        <f>SUM(F12:F64)/COUNT(F12:F64)</f>
        <v>508.0274725274725</v>
      </c>
      <c r="G65" s="16">
        <f>+E65/SUM(F12:F64)/7</f>
        <v>884.434084641092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A70" sqref="A70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5" t="s">
        <v>17</v>
      </c>
      <c r="B1" s="25"/>
      <c r="C1" s="25"/>
      <c r="D1" s="25"/>
      <c r="E1" s="25"/>
      <c r="F1" s="25"/>
      <c r="G1" s="25"/>
    </row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s="1" customFormat="1" ht="15">
      <c r="A3" s="26" t="s">
        <v>12</v>
      </c>
      <c r="B3" s="26"/>
      <c r="C3" s="26"/>
      <c r="D3" s="26"/>
      <c r="E3" s="26"/>
      <c r="F3" s="26"/>
      <c r="G3" s="26"/>
    </row>
    <row r="4" spans="1:7" s="1" customFormat="1" ht="15">
      <c r="A4" s="27" t="s">
        <v>13</v>
      </c>
      <c r="B4" s="27"/>
      <c r="C4" s="27"/>
      <c r="D4" s="27"/>
      <c r="E4" s="27"/>
      <c r="F4" s="27"/>
      <c r="G4" s="27"/>
    </row>
    <row r="5" spans="1:7" s="1" customFormat="1" ht="14.25">
      <c r="A5" s="23"/>
      <c r="B5" s="22"/>
      <c r="C5" s="28" t="s">
        <v>14</v>
      </c>
      <c r="D5" s="28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29" t="s">
        <v>18</v>
      </c>
      <c r="B7" s="30"/>
      <c r="C7" s="30"/>
      <c r="D7" s="30"/>
      <c r="E7" s="30"/>
      <c r="F7" s="30"/>
      <c r="G7" s="31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15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42826</v>
      </c>
      <c r="B12" s="14">
        <v>118749104</v>
      </c>
      <c r="C12" s="14">
        <v>0</v>
      </c>
      <c r="D12" s="14">
        <f>+B12-C12-E12</f>
        <v>115935634</v>
      </c>
      <c r="E12" s="14">
        <v>2813470</v>
      </c>
      <c r="F12" s="15">
        <f>3220/7</f>
        <v>460</v>
      </c>
      <c r="G12" s="14">
        <v>874</v>
      </c>
    </row>
    <row r="13" spans="1:7" ht="12.75">
      <c r="A13" s="20">
        <f aca="true" t="shared" si="0" ref="A13:A63">+A12+7</f>
        <v>42833</v>
      </c>
      <c r="B13" s="14">
        <v>121470418</v>
      </c>
      <c r="C13" s="14">
        <v>0</v>
      </c>
      <c r="D13" s="14">
        <f>IF(ISBLANK(B13),"",B13-C13-E13)</f>
        <v>118550246</v>
      </c>
      <c r="E13" s="14">
        <v>2920172</v>
      </c>
      <c r="F13" s="15">
        <f>3220/7</f>
        <v>460</v>
      </c>
      <c r="G13" s="14">
        <v>907</v>
      </c>
    </row>
    <row r="14" spans="1:7" ht="12.75">
      <c r="A14" s="20">
        <f t="shared" si="0"/>
        <v>42840</v>
      </c>
      <c r="B14" s="14">
        <v>116245729</v>
      </c>
      <c r="C14" s="14">
        <v>0</v>
      </c>
      <c r="D14" s="14">
        <f aca="true" t="shared" si="1" ref="D14:D63">IF(ISBLANK(B14),"",B14-C14-E14)</f>
        <v>113200323</v>
      </c>
      <c r="E14" s="14">
        <v>3045406</v>
      </c>
      <c r="F14" s="15">
        <v>460</v>
      </c>
      <c r="G14" s="14">
        <v>946</v>
      </c>
    </row>
    <row r="15" spans="1:7" ht="12.75">
      <c r="A15" s="20">
        <f t="shared" si="0"/>
        <v>42847</v>
      </c>
      <c r="B15" s="14">
        <v>123313129</v>
      </c>
      <c r="C15" s="14">
        <v>0</v>
      </c>
      <c r="D15" s="14">
        <f t="shared" si="1"/>
        <v>120509499</v>
      </c>
      <c r="E15" s="14">
        <v>2803630</v>
      </c>
      <c r="F15" s="15">
        <f aca="true" t="shared" si="2" ref="F15:F20">3220/7</f>
        <v>460</v>
      </c>
      <c r="G15" s="14">
        <v>871</v>
      </c>
    </row>
    <row r="16" spans="1:7" ht="12.75">
      <c r="A16" s="20">
        <f t="shared" si="0"/>
        <v>42854</v>
      </c>
      <c r="B16" s="14">
        <v>116142784</v>
      </c>
      <c r="C16" s="14">
        <v>0</v>
      </c>
      <c r="D16" s="14">
        <f t="shared" si="1"/>
        <v>113249230</v>
      </c>
      <c r="E16" s="14">
        <v>2893554</v>
      </c>
      <c r="F16" s="15">
        <f t="shared" si="2"/>
        <v>460</v>
      </c>
      <c r="G16" s="14">
        <v>899</v>
      </c>
    </row>
    <row r="17" spans="1:7" ht="12.75">
      <c r="A17" s="20">
        <f t="shared" si="0"/>
        <v>42861</v>
      </c>
      <c r="B17" s="14">
        <v>117214042</v>
      </c>
      <c r="C17" s="14">
        <v>0</v>
      </c>
      <c r="D17" s="14">
        <f t="shared" si="1"/>
        <v>114332027</v>
      </c>
      <c r="E17" s="14">
        <v>2882015</v>
      </c>
      <c r="F17" s="15">
        <f t="shared" si="2"/>
        <v>460</v>
      </c>
      <c r="G17" s="14">
        <v>895</v>
      </c>
    </row>
    <row r="18" spans="1:7" ht="12.75">
      <c r="A18" s="20">
        <f t="shared" si="0"/>
        <v>42868</v>
      </c>
      <c r="B18" s="14">
        <v>115519643</v>
      </c>
      <c r="C18" s="14">
        <v>0</v>
      </c>
      <c r="D18" s="14">
        <f t="shared" si="1"/>
        <v>113032218</v>
      </c>
      <c r="E18" s="14">
        <v>2487425</v>
      </c>
      <c r="F18" s="15">
        <f t="shared" si="2"/>
        <v>460</v>
      </c>
      <c r="G18" s="14">
        <v>772</v>
      </c>
    </row>
    <row r="19" spans="1:7" ht="12.75">
      <c r="A19" s="20">
        <f t="shared" si="0"/>
        <v>42875</v>
      </c>
      <c r="B19" s="14">
        <v>127912131</v>
      </c>
      <c r="C19" s="14">
        <v>0</v>
      </c>
      <c r="D19" s="14">
        <f t="shared" si="1"/>
        <v>125372554</v>
      </c>
      <c r="E19" s="14">
        <v>2539577</v>
      </c>
      <c r="F19" s="15">
        <f t="shared" si="2"/>
        <v>460</v>
      </c>
      <c r="G19" s="14">
        <v>789</v>
      </c>
    </row>
    <row r="20" spans="1:7" ht="12.75">
      <c r="A20" s="20">
        <f t="shared" si="0"/>
        <v>42882</v>
      </c>
      <c r="B20" s="14">
        <v>127705536</v>
      </c>
      <c r="C20" s="14">
        <v>0</v>
      </c>
      <c r="D20" s="14">
        <f t="shared" si="1"/>
        <v>124738486</v>
      </c>
      <c r="E20" s="14">
        <v>2967050</v>
      </c>
      <c r="F20" s="15">
        <f t="shared" si="2"/>
        <v>460</v>
      </c>
      <c r="G20" s="14">
        <v>921</v>
      </c>
    </row>
    <row r="21" spans="1:7" ht="12.75">
      <c r="A21" s="20">
        <f t="shared" si="0"/>
        <v>42889</v>
      </c>
      <c r="B21" s="14">
        <v>125250216</v>
      </c>
      <c r="C21" s="14">
        <v>0</v>
      </c>
      <c r="D21" s="14">
        <f t="shared" si="1"/>
        <v>122094791</v>
      </c>
      <c r="E21" s="14">
        <v>3155425</v>
      </c>
      <c r="F21" s="15">
        <f>3220/7</f>
        <v>460</v>
      </c>
      <c r="G21" s="14">
        <v>980</v>
      </c>
    </row>
    <row r="22" spans="1:7" ht="12.75">
      <c r="A22" s="20">
        <f t="shared" si="0"/>
        <v>42896</v>
      </c>
      <c r="B22" s="14">
        <v>121404623</v>
      </c>
      <c r="C22" s="14">
        <v>0</v>
      </c>
      <c r="D22" s="14">
        <f t="shared" si="1"/>
        <v>118683872</v>
      </c>
      <c r="E22" s="14">
        <v>2720751</v>
      </c>
      <c r="F22" s="15">
        <v>460</v>
      </c>
      <c r="G22" s="14">
        <v>845</v>
      </c>
    </row>
    <row r="23" spans="1:7" ht="12.75">
      <c r="A23" s="20">
        <f t="shared" si="0"/>
        <v>42903</v>
      </c>
      <c r="B23" s="14">
        <v>121750586</v>
      </c>
      <c r="C23" s="14">
        <v>0</v>
      </c>
      <c r="D23" s="14">
        <f t="shared" si="1"/>
        <v>119111195</v>
      </c>
      <c r="E23" s="14">
        <v>2639391</v>
      </c>
      <c r="F23" s="15">
        <f>3220/7</f>
        <v>460</v>
      </c>
      <c r="G23" s="14">
        <v>820</v>
      </c>
    </row>
    <row r="24" spans="1:7" ht="12.75">
      <c r="A24" s="20">
        <f t="shared" si="0"/>
        <v>42910</v>
      </c>
      <c r="B24" s="14">
        <v>122850502</v>
      </c>
      <c r="C24" s="14">
        <v>0</v>
      </c>
      <c r="D24" s="14">
        <f t="shared" si="1"/>
        <v>119814757</v>
      </c>
      <c r="E24" s="14">
        <v>3035745</v>
      </c>
      <c r="F24" s="15">
        <f>3220/7</f>
        <v>460</v>
      </c>
      <c r="G24" s="14">
        <v>943</v>
      </c>
    </row>
    <row r="25" spans="1:7" ht="12.75">
      <c r="A25" s="20">
        <f t="shared" si="0"/>
        <v>42917</v>
      </c>
      <c r="B25" s="14">
        <v>124729885</v>
      </c>
      <c r="C25" s="14">
        <v>0</v>
      </c>
      <c r="D25" s="14">
        <f t="shared" si="1"/>
        <v>121909270</v>
      </c>
      <c r="E25" s="14">
        <v>2820615</v>
      </c>
      <c r="F25" s="15">
        <v>460</v>
      </c>
      <c r="G25" s="14">
        <v>876</v>
      </c>
    </row>
    <row r="26" spans="1:7" ht="12.75">
      <c r="A26" s="20">
        <f t="shared" si="0"/>
        <v>42924</v>
      </c>
      <c r="B26" s="14">
        <v>122305487</v>
      </c>
      <c r="C26" s="14">
        <v>0</v>
      </c>
      <c r="D26" s="14">
        <f t="shared" si="1"/>
        <v>119568757</v>
      </c>
      <c r="E26" s="14">
        <v>2736730</v>
      </c>
      <c r="F26" s="15">
        <f>3220/7</f>
        <v>460</v>
      </c>
      <c r="G26" s="14">
        <v>850</v>
      </c>
    </row>
    <row r="27" spans="1:7" ht="12.75">
      <c r="A27" s="20">
        <f t="shared" si="0"/>
        <v>42931</v>
      </c>
      <c r="B27" s="14">
        <v>132811881</v>
      </c>
      <c r="C27" s="14">
        <v>0</v>
      </c>
      <c r="D27" s="14">
        <f t="shared" si="1"/>
        <v>129854764</v>
      </c>
      <c r="E27" s="14">
        <v>2957117</v>
      </c>
      <c r="F27" s="15">
        <f>3220/7</f>
        <v>460</v>
      </c>
      <c r="G27" s="14">
        <v>918</v>
      </c>
    </row>
    <row r="28" spans="1:7" ht="12.75">
      <c r="A28" s="20">
        <f t="shared" si="0"/>
        <v>42938</v>
      </c>
      <c r="B28" s="14">
        <v>126511547</v>
      </c>
      <c r="C28" s="14">
        <v>0</v>
      </c>
      <c r="D28" s="14">
        <f t="shared" si="1"/>
        <v>123844418</v>
      </c>
      <c r="E28" s="14">
        <v>2667129</v>
      </c>
      <c r="F28" s="15">
        <f>3220/7</f>
        <v>460</v>
      </c>
      <c r="G28" s="14">
        <v>828</v>
      </c>
    </row>
    <row r="29" spans="1:7" ht="12.75">
      <c r="A29" s="20">
        <f t="shared" si="0"/>
        <v>42945</v>
      </c>
      <c r="B29" s="14">
        <v>125674477</v>
      </c>
      <c r="C29" s="14">
        <v>0</v>
      </c>
      <c r="D29" s="14">
        <f t="shared" si="1"/>
        <v>122608437</v>
      </c>
      <c r="E29" s="14">
        <v>3066040</v>
      </c>
      <c r="F29" s="15">
        <v>460</v>
      </c>
      <c r="G29" s="14">
        <v>952</v>
      </c>
    </row>
    <row r="30" spans="1:7" ht="12.75">
      <c r="A30" s="20">
        <f t="shared" si="0"/>
        <v>42952</v>
      </c>
      <c r="B30" s="14">
        <v>127145320</v>
      </c>
      <c r="C30" s="14">
        <v>0</v>
      </c>
      <c r="D30" s="14">
        <f t="shared" si="1"/>
        <v>124952016</v>
      </c>
      <c r="E30" s="14">
        <v>2193304</v>
      </c>
      <c r="F30" s="15">
        <f>3220/7</f>
        <v>460</v>
      </c>
      <c r="G30" s="14">
        <v>681</v>
      </c>
    </row>
    <row r="31" spans="1:7" ht="12.75">
      <c r="A31" s="20">
        <f t="shared" si="0"/>
        <v>42959</v>
      </c>
      <c r="B31" s="14">
        <v>129713923</v>
      </c>
      <c r="C31" s="14">
        <v>0</v>
      </c>
      <c r="D31" s="14">
        <f t="shared" si="1"/>
        <v>125993152</v>
      </c>
      <c r="E31" s="14">
        <v>3720771</v>
      </c>
      <c r="F31" s="15">
        <v>460</v>
      </c>
      <c r="G31" s="14">
        <v>1156</v>
      </c>
    </row>
    <row r="32" spans="1:7" ht="12.75">
      <c r="A32" s="20">
        <f t="shared" si="0"/>
        <v>42966</v>
      </c>
      <c r="B32" s="14">
        <v>118782284</v>
      </c>
      <c r="C32" s="14">
        <v>0</v>
      </c>
      <c r="D32" s="14">
        <f t="shared" si="1"/>
        <v>116399228</v>
      </c>
      <c r="E32" s="14">
        <v>2383056</v>
      </c>
      <c r="F32" s="15">
        <f aca="true" t="shared" si="3" ref="F32:F37">3220/7</f>
        <v>460</v>
      </c>
      <c r="G32" s="14">
        <v>740</v>
      </c>
    </row>
    <row r="33" spans="1:7" ht="12.75">
      <c r="A33" s="20">
        <f t="shared" si="0"/>
        <v>42973</v>
      </c>
      <c r="B33" s="14">
        <v>121938028</v>
      </c>
      <c r="C33" s="14">
        <v>0</v>
      </c>
      <c r="D33" s="14">
        <f t="shared" si="1"/>
        <v>119664014</v>
      </c>
      <c r="E33" s="14">
        <v>2274014</v>
      </c>
      <c r="F33" s="15">
        <f t="shared" si="3"/>
        <v>460</v>
      </c>
      <c r="G33" s="14">
        <v>706</v>
      </c>
    </row>
    <row r="34" spans="1:7" ht="12.75">
      <c r="A34" s="20">
        <f t="shared" si="0"/>
        <v>42980</v>
      </c>
      <c r="B34" s="14">
        <v>122247143</v>
      </c>
      <c r="C34" s="14">
        <v>0</v>
      </c>
      <c r="D34" s="14">
        <f t="shared" si="1"/>
        <v>119313282</v>
      </c>
      <c r="E34" s="14">
        <v>2933861</v>
      </c>
      <c r="F34" s="15">
        <f t="shared" si="3"/>
        <v>460</v>
      </c>
      <c r="G34" s="14">
        <v>911</v>
      </c>
    </row>
    <row r="35" spans="1:7" ht="12.75">
      <c r="A35" s="20">
        <f t="shared" si="0"/>
        <v>42987</v>
      </c>
      <c r="B35" s="14">
        <v>124405858</v>
      </c>
      <c r="C35" s="14">
        <v>0</v>
      </c>
      <c r="D35" s="14">
        <f t="shared" si="1"/>
        <v>121610044</v>
      </c>
      <c r="E35" s="14">
        <v>2795814</v>
      </c>
      <c r="F35" s="15">
        <f t="shared" si="3"/>
        <v>460</v>
      </c>
      <c r="G35" s="14">
        <v>868</v>
      </c>
    </row>
    <row r="36" spans="1:7" ht="12.75">
      <c r="A36" s="20">
        <f t="shared" si="0"/>
        <v>42994</v>
      </c>
      <c r="B36" s="14">
        <v>115525081</v>
      </c>
      <c r="C36" s="14">
        <v>0</v>
      </c>
      <c r="D36" s="14">
        <f t="shared" si="1"/>
        <v>112401765</v>
      </c>
      <c r="E36" s="14">
        <v>3123316</v>
      </c>
      <c r="F36" s="15">
        <f t="shared" si="3"/>
        <v>460</v>
      </c>
      <c r="G36" s="14">
        <v>970</v>
      </c>
    </row>
    <row r="37" spans="1:7" ht="12.75">
      <c r="A37" s="20">
        <f t="shared" si="0"/>
        <v>43001</v>
      </c>
      <c r="B37" s="14">
        <v>108252860</v>
      </c>
      <c r="C37" s="14">
        <v>0</v>
      </c>
      <c r="D37" s="14">
        <f t="shared" si="1"/>
        <v>105460120</v>
      </c>
      <c r="E37" s="14">
        <v>2792740</v>
      </c>
      <c r="F37" s="15">
        <f t="shared" si="3"/>
        <v>460</v>
      </c>
      <c r="G37" s="14">
        <v>867</v>
      </c>
    </row>
    <row r="38" spans="1:7" ht="12.75">
      <c r="A38" s="20">
        <f t="shared" si="0"/>
        <v>43008</v>
      </c>
      <c r="B38" s="14">
        <v>109841879</v>
      </c>
      <c r="C38" s="14">
        <v>0</v>
      </c>
      <c r="D38" s="14">
        <f t="shared" si="1"/>
        <v>107528247</v>
      </c>
      <c r="E38" s="14">
        <v>2313632</v>
      </c>
      <c r="F38" s="15">
        <f aca="true" t="shared" si="4" ref="F38:F43">3220/7</f>
        <v>460</v>
      </c>
      <c r="G38" s="14">
        <v>719</v>
      </c>
    </row>
    <row r="39" spans="1:7" ht="12.75">
      <c r="A39" s="20">
        <f t="shared" si="0"/>
        <v>43015</v>
      </c>
      <c r="B39" s="14">
        <v>109706560</v>
      </c>
      <c r="C39" s="14">
        <v>0</v>
      </c>
      <c r="D39" s="14">
        <f t="shared" si="1"/>
        <v>106688216</v>
      </c>
      <c r="E39" s="14">
        <v>3018344</v>
      </c>
      <c r="F39" s="15">
        <f t="shared" si="4"/>
        <v>460</v>
      </c>
      <c r="G39" s="14">
        <v>937</v>
      </c>
    </row>
    <row r="40" spans="1:7" ht="12.75">
      <c r="A40" s="20">
        <f t="shared" si="0"/>
        <v>43022</v>
      </c>
      <c r="B40" s="14">
        <v>107465615</v>
      </c>
      <c r="C40" s="14">
        <v>0</v>
      </c>
      <c r="D40" s="14">
        <f t="shared" si="1"/>
        <v>104918042</v>
      </c>
      <c r="E40" s="14">
        <v>2547573</v>
      </c>
      <c r="F40" s="15">
        <f t="shared" si="4"/>
        <v>460</v>
      </c>
      <c r="G40" s="14">
        <v>791</v>
      </c>
    </row>
    <row r="41" spans="1:7" ht="12.75">
      <c r="A41" s="20">
        <f t="shared" si="0"/>
        <v>43029</v>
      </c>
      <c r="B41" s="14">
        <v>109023861</v>
      </c>
      <c r="C41" s="14">
        <v>0</v>
      </c>
      <c r="D41" s="14">
        <f t="shared" si="1"/>
        <v>105894486</v>
      </c>
      <c r="E41" s="14">
        <v>3129375</v>
      </c>
      <c r="F41" s="15">
        <f t="shared" si="4"/>
        <v>460</v>
      </c>
      <c r="G41" s="14">
        <v>972</v>
      </c>
    </row>
    <row r="42" spans="1:7" ht="12.75">
      <c r="A42" s="20">
        <f t="shared" si="0"/>
        <v>43036</v>
      </c>
      <c r="B42" s="14">
        <v>111349984</v>
      </c>
      <c r="C42" s="14">
        <v>0</v>
      </c>
      <c r="D42" s="14">
        <f t="shared" si="1"/>
        <v>108539147</v>
      </c>
      <c r="E42" s="14">
        <v>2810837</v>
      </c>
      <c r="F42" s="15">
        <f t="shared" si="4"/>
        <v>460</v>
      </c>
      <c r="G42" s="14">
        <v>873</v>
      </c>
    </row>
    <row r="43" spans="1:7" ht="12.75">
      <c r="A43" s="20">
        <f t="shared" si="0"/>
        <v>43043</v>
      </c>
      <c r="B43" s="14">
        <v>105789632</v>
      </c>
      <c r="C43" s="14">
        <v>0</v>
      </c>
      <c r="D43" s="14">
        <f t="shared" si="1"/>
        <v>102544705</v>
      </c>
      <c r="E43" s="14">
        <v>3244927</v>
      </c>
      <c r="F43" s="15">
        <f t="shared" si="4"/>
        <v>460</v>
      </c>
      <c r="G43" s="14">
        <v>1008</v>
      </c>
    </row>
    <row r="44" spans="1:7" ht="12.75">
      <c r="A44" s="20">
        <f t="shared" si="0"/>
        <v>43050</v>
      </c>
      <c r="B44" s="14">
        <v>98724279</v>
      </c>
      <c r="C44" s="14">
        <v>0</v>
      </c>
      <c r="D44" s="14">
        <f t="shared" si="1"/>
        <v>96502067</v>
      </c>
      <c r="E44" s="14">
        <v>2222212</v>
      </c>
      <c r="F44" s="15">
        <f aca="true" t="shared" si="5" ref="F44:F49">3220/7</f>
        <v>460</v>
      </c>
      <c r="G44" s="14">
        <v>690</v>
      </c>
    </row>
    <row r="45" spans="1:7" ht="12.75">
      <c r="A45" s="20">
        <f t="shared" si="0"/>
        <v>43057</v>
      </c>
      <c r="B45" s="14">
        <v>102718012</v>
      </c>
      <c r="C45" s="14">
        <v>0</v>
      </c>
      <c r="D45" s="14">
        <f t="shared" si="1"/>
        <v>100136167</v>
      </c>
      <c r="E45" s="14">
        <v>2581845</v>
      </c>
      <c r="F45" s="15">
        <f t="shared" si="5"/>
        <v>460</v>
      </c>
      <c r="G45" s="14">
        <v>802</v>
      </c>
    </row>
    <row r="46" spans="1:7" ht="12.75">
      <c r="A46" s="20">
        <f t="shared" si="0"/>
        <v>43064</v>
      </c>
      <c r="B46" s="14">
        <v>105573338</v>
      </c>
      <c r="C46" s="14">
        <v>0</v>
      </c>
      <c r="D46" s="14">
        <f t="shared" si="1"/>
        <v>102934233</v>
      </c>
      <c r="E46" s="14">
        <v>2639105</v>
      </c>
      <c r="F46" s="15">
        <f t="shared" si="5"/>
        <v>460</v>
      </c>
      <c r="G46" s="14">
        <v>820</v>
      </c>
    </row>
    <row r="47" spans="1:7" ht="12.75">
      <c r="A47" s="20">
        <f t="shared" si="0"/>
        <v>43071</v>
      </c>
      <c r="B47" s="14">
        <v>102549106</v>
      </c>
      <c r="C47" s="14">
        <v>0</v>
      </c>
      <c r="D47" s="14">
        <f t="shared" si="1"/>
        <v>99360727</v>
      </c>
      <c r="E47" s="14">
        <v>3188379</v>
      </c>
      <c r="F47" s="15">
        <f t="shared" si="5"/>
        <v>460</v>
      </c>
      <c r="G47" s="14">
        <v>990</v>
      </c>
    </row>
    <row r="48" spans="1:7" ht="12.75">
      <c r="A48" s="20">
        <f t="shared" si="0"/>
        <v>43078</v>
      </c>
      <c r="B48" s="14">
        <v>107792472</v>
      </c>
      <c r="C48" s="14">
        <v>0</v>
      </c>
      <c r="D48" s="14">
        <f t="shared" si="1"/>
        <v>105113535</v>
      </c>
      <c r="E48" s="14">
        <v>2678937</v>
      </c>
      <c r="F48" s="15">
        <f t="shared" si="5"/>
        <v>460</v>
      </c>
      <c r="G48" s="14">
        <v>832</v>
      </c>
    </row>
    <row r="49" spans="1:7" ht="12.75">
      <c r="A49" s="20">
        <f t="shared" si="0"/>
        <v>43085</v>
      </c>
      <c r="B49" s="14">
        <v>101715985</v>
      </c>
      <c r="C49" s="14">
        <v>0</v>
      </c>
      <c r="D49" s="14">
        <f t="shared" si="1"/>
        <v>99042928</v>
      </c>
      <c r="E49" s="14">
        <v>2673057</v>
      </c>
      <c r="F49" s="15">
        <f t="shared" si="5"/>
        <v>460</v>
      </c>
      <c r="G49" s="14">
        <v>830</v>
      </c>
    </row>
    <row r="50" spans="1:7" ht="12.75">
      <c r="A50" s="20">
        <f t="shared" si="0"/>
        <v>43092</v>
      </c>
      <c r="B50" s="14">
        <v>102178249</v>
      </c>
      <c r="C50" s="14">
        <v>0</v>
      </c>
      <c r="D50" s="14">
        <f t="shared" si="1"/>
        <v>99318766</v>
      </c>
      <c r="E50" s="14">
        <v>2859483</v>
      </c>
      <c r="F50" s="15">
        <f>3220/7</f>
        <v>460</v>
      </c>
      <c r="G50" s="14">
        <v>888</v>
      </c>
    </row>
    <row r="51" spans="1:7" ht="12.75">
      <c r="A51" s="20">
        <f t="shared" si="0"/>
        <v>43099</v>
      </c>
      <c r="B51" s="14">
        <v>111398160</v>
      </c>
      <c r="C51" s="14">
        <v>0</v>
      </c>
      <c r="D51" s="14">
        <f t="shared" si="1"/>
        <v>108824945</v>
      </c>
      <c r="E51" s="14">
        <v>2573215</v>
      </c>
      <c r="F51" s="15">
        <f>3220/7</f>
        <v>460</v>
      </c>
      <c r="G51" s="14">
        <v>799</v>
      </c>
    </row>
    <row r="52" spans="1:7" ht="12.75">
      <c r="A52" s="20">
        <f t="shared" si="0"/>
        <v>43106</v>
      </c>
      <c r="B52" s="14">
        <v>105616381</v>
      </c>
      <c r="C52" s="14">
        <v>0</v>
      </c>
      <c r="D52" s="14">
        <f t="shared" si="1"/>
        <v>103337864</v>
      </c>
      <c r="E52" s="14">
        <v>2278517</v>
      </c>
      <c r="F52" s="15">
        <f>3220/7</f>
        <v>460</v>
      </c>
      <c r="G52" s="14">
        <v>708</v>
      </c>
    </row>
    <row r="53" spans="1:7" ht="12.75">
      <c r="A53" s="20">
        <f t="shared" si="0"/>
        <v>43113</v>
      </c>
      <c r="B53" s="14">
        <v>109978336</v>
      </c>
      <c r="C53" s="14">
        <v>0</v>
      </c>
      <c r="D53" s="14">
        <f t="shared" si="1"/>
        <v>106949451</v>
      </c>
      <c r="E53" s="14">
        <v>3028885</v>
      </c>
      <c r="F53" s="15">
        <f>3220/7</f>
        <v>460</v>
      </c>
      <c r="G53" s="14">
        <v>941</v>
      </c>
    </row>
    <row r="54" spans="1:7" ht="12.75">
      <c r="A54" s="20">
        <f t="shared" si="0"/>
        <v>43120</v>
      </c>
      <c r="B54" s="14">
        <v>114260201</v>
      </c>
      <c r="C54" s="14">
        <v>0</v>
      </c>
      <c r="D54" s="14">
        <f t="shared" si="1"/>
        <v>111493346</v>
      </c>
      <c r="E54" s="14">
        <v>2766855</v>
      </c>
      <c r="F54" s="15">
        <f>3445/7</f>
        <v>492.14285714285717</v>
      </c>
      <c r="G54" s="14">
        <v>803</v>
      </c>
    </row>
    <row r="55" spans="1:7" ht="12.75">
      <c r="A55" s="20">
        <f t="shared" si="0"/>
        <v>43127</v>
      </c>
      <c r="B55" s="14">
        <v>119168904</v>
      </c>
      <c r="C55" s="14">
        <v>0</v>
      </c>
      <c r="D55" s="14">
        <f t="shared" si="1"/>
        <v>116249491</v>
      </c>
      <c r="E55" s="14">
        <v>2919413</v>
      </c>
      <c r="F55" s="15">
        <f aca="true" t="shared" si="6" ref="F55:F60">3535/7</f>
        <v>505</v>
      </c>
      <c r="G55" s="14">
        <v>826</v>
      </c>
    </row>
    <row r="56" spans="1:7" ht="12.75">
      <c r="A56" s="20">
        <f t="shared" si="0"/>
        <v>43134</v>
      </c>
      <c r="B56" s="14">
        <v>120040447</v>
      </c>
      <c r="C56" s="14">
        <v>0</v>
      </c>
      <c r="D56" s="14">
        <f t="shared" si="1"/>
        <v>117288052</v>
      </c>
      <c r="E56" s="14">
        <v>2752395</v>
      </c>
      <c r="F56" s="15">
        <f t="shared" si="6"/>
        <v>505</v>
      </c>
      <c r="G56" s="14">
        <v>779</v>
      </c>
    </row>
    <row r="57" spans="1:7" ht="12.75">
      <c r="A57" s="20">
        <f t="shared" si="0"/>
        <v>43141</v>
      </c>
      <c r="B57" s="14">
        <v>121709076</v>
      </c>
      <c r="C57" s="14">
        <v>0</v>
      </c>
      <c r="D57" s="14">
        <f t="shared" si="1"/>
        <v>118758017</v>
      </c>
      <c r="E57" s="14">
        <v>2951059</v>
      </c>
      <c r="F57" s="15">
        <f t="shared" si="6"/>
        <v>505</v>
      </c>
      <c r="G57" s="14">
        <v>835</v>
      </c>
    </row>
    <row r="58" spans="1:7" ht="12.75">
      <c r="A58" s="20">
        <f t="shared" si="0"/>
        <v>43148</v>
      </c>
      <c r="B58" s="14">
        <v>113639467</v>
      </c>
      <c r="C58" s="14">
        <v>0</v>
      </c>
      <c r="D58" s="14">
        <f t="shared" si="1"/>
        <v>110683319</v>
      </c>
      <c r="E58" s="14">
        <v>2956148</v>
      </c>
      <c r="F58" s="15">
        <f t="shared" si="6"/>
        <v>505</v>
      </c>
      <c r="G58" s="14">
        <v>836</v>
      </c>
    </row>
    <row r="59" spans="1:7" ht="12.75">
      <c r="A59" s="20">
        <f t="shared" si="0"/>
        <v>43155</v>
      </c>
      <c r="B59" s="14">
        <v>124025184</v>
      </c>
      <c r="C59" s="14">
        <v>0</v>
      </c>
      <c r="D59" s="14">
        <f t="shared" si="1"/>
        <v>120996452</v>
      </c>
      <c r="E59" s="14">
        <v>3028732</v>
      </c>
      <c r="F59" s="15">
        <f t="shared" si="6"/>
        <v>505</v>
      </c>
      <c r="G59" s="14">
        <v>857</v>
      </c>
    </row>
    <row r="60" spans="1:7" ht="12.75">
      <c r="A60" s="20">
        <f t="shared" si="0"/>
        <v>43162</v>
      </c>
      <c r="B60" s="14">
        <v>126343822</v>
      </c>
      <c r="C60" s="14">
        <v>0</v>
      </c>
      <c r="D60" s="14">
        <f t="shared" si="1"/>
        <v>123404266</v>
      </c>
      <c r="E60" s="14">
        <v>2939556</v>
      </c>
      <c r="F60" s="15">
        <f t="shared" si="6"/>
        <v>505</v>
      </c>
      <c r="G60" s="14">
        <v>832</v>
      </c>
    </row>
    <row r="61" spans="1:7" ht="12.75">
      <c r="A61" s="20">
        <f t="shared" si="0"/>
        <v>43169</v>
      </c>
      <c r="B61" s="14">
        <v>125251487</v>
      </c>
      <c r="C61" s="14">
        <v>0</v>
      </c>
      <c r="D61" s="14">
        <f t="shared" si="1"/>
        <v>122149799</v>
      </c>
      <c r="E61" s="14">
        <v>3101688</v>
      </c>
      <c r="F61" s="15">
        <f>3535/7</f>
        <v>505</v>
      </c>
      <c r="G61" s="14">
        <v>877</v>
      </c>
    </row>
    <row r="62" spans="1:7" ht="12.75">
      <c r="A62" s="20">
        <f t="shared" si="0"/>
        <v>43176</v>
      </c>
      <c r="B62" s="14">
        <v>128646087.5</v>
      </c>
      <c r="C62" s="14">
        <v>0</v>
      </c>
      <c r="D62" s="14">
        <f t="shared" si="1"/>
        <v>125593496.55</v>
      </c>
      <c r="E62" s="14">
        <v>3052590.950000005</v>
      </c>
      <c r="F62" s="15">
        <f>3535/7</f>
        <v>505</v>
      </c>
      <c r="G62" s="14">
        <v>863.5335077793508</v>
      </c>
    </row>
    <row r="63" spans="1:7" ht="12.75">
      <c r="A63" s="20">
        <f t="shared" si="0"/>
        <v>43183</v>
      </c>
      <c r="B63" s="14">
        <v>117602631</v>
      </c>
      <c r="C63" s="14">
        <v>0</v>
      </c>
      <c r="D63" s="14">
        <f t="shared" si="1"/>
        <v>114518043</v>
      </c>
      <c r="E63" s="14">
        <v>3084588</v>
      </c>
      <c r="F63" s="15">
        <f>3535/7</f>
        <v>505</v>
      </c>
      <c r="G63" s="14">
        <v>873</v>
      </c>
    </row>
    <row r="64" ht="12.75">
      <c r="A64" s="20"/>
    </row>
    <row r="65" spans="1:7" s="19" customFormat="1" ht="13.5" thickBot="1">
      <c r="A65" s="2" t="s">
        <v>8</v>
      </c>
      <c r="B65" s="16">
        <f>SUM(B12:B64)</f>
        <v>6087681372.5</v>
      </c>
      <c r="C65" s="16">
        <f>SUM(C12:C64)</f>
        <v>0</v>
      </c>
      <c r="D65" s="16">
        <f>SUM(D12:D64)</f>
        <v>5940971906.55</v>
      </c>
      <c r="E65" s="16">
        <f>SUM(E12:E64)</f>
        <v>146709465.95000002</v>
      </c>
      <c r="F65" s="21">
        <f>SUM(F12:F64)/COUNT(F12:F64)</f>
        <v>468.40659340659346</v>
      </c>
      <c r="G65" s="16">
        <f>+E65/SUM(F12:F64)/7</f>
        <v>860.4660759530792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pane ySplit="10" topLeftCell="A52" activePane="bottomLeft" state="frozen"/>
      <selection pane="topLeft" activeCell="A1" sqref="A1"/>
      <selection pane="bottomLeft" activeCell="A68" sqref="A68:A69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5" t="s">
        <v>17</v>
      </c>
      <c r="B1" s="25"/>
      <c r="C1" s="25"/>
      <c r="D1" s="25"/>
      <c r="E1" s="25"/>
      <c r="F1" s="25"/>
      <c r="G1" s="25"/>
    </row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s="1" customFormat="1" ht="15">
      <c r="A3" s="26" t="s">
        <v>12</v>
      </c>
      <c r="B3" s="26"/>
      <c r="C3" s="26"/>
      <c r="D3" s="26"/>
      <c r="E3" s="26"/>
      <c r="F3" s="26"/>
      <c r="G3" s="26"/>
    </row>
    <row r="4" spans="1:7" s="1" customFormat="1" ht="15">
      <c r="A4" s="27" t="s">
        <v>13</v>
      </c>
      <c r="B4" s="27"/>
      <c r="C4" s="27"/>
      <c r="D4" s="27"/>
      <c r="E4" s="27"/>
      <c r="F4" s="27"/>
      <c r="G4" s="27"/>
    </row>
    <row r="5" spans="1:7" s="1" customFormat="1" ht="14.25">
      <c r="A5" s="23"/>
      <c r="B5" s="22"/>
      <c r="C5" s="28" t="s">
        <v>14</v>
      </c>
      <c r="D5" s="28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29" t="s">
        <v>16</v>
      </c>
      <c r="B7" s="30"/>
      <c r="C7" s="30"/>
      <c r="D7" s="30"/>
      <c r="E7" s="30"/>
      <c r="F7" s="30"/>
      <c r="G7" s="31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15</v>
      </c>
      <c r="D10" s="7" t="s">
        <v>4</v>
      </c>
      <c r="E10" s="7" t="s">
        <v>5</v>
      </c>
      <c r="F10" s="13" t="s">
        <v>6</v>
      </c>
      <c r="G10" s="7" t="s">
        <v>7</v>
      </c>
    </row>
    <row r="12" ht="12.75">
      <c r="A12" s="20">
        <v>42462</v>
      </c>
    </row>
    <row r="13" ht="12.75">
      <c r="A13" s="20">
        <f aca="true" t="shared" si="0" ref="A13:A40">+A12+7</f>
        <v>42469</v>
      </c>
    </row>
    <row r="14" ht="12.75">
      <c r="A14" s="20">
        <f t="shared" si="0"/>
        <v>42476</v>
      </c>
    </row>
    <row r="15" ht="12.75">
      <c r="A15" s="20">
        <f t="shared" si="0"/>
        <v>42483</v>
      </c>
    </row>
    <row r="16" ht="12.75">
      <c r="A16" s="20">
        <f t="shared" si="0"/>
        <v>42490</v>
      </c>
    </row>
    <row r="17" ht="12.75">
      <c r="A17" s="20">
        <f t="shared" si="0"/>
        <v>42497</v>
      </c>
    </row>
    <row r="18" ht="12.75">
      <c r="A18" s="20">
        <f t="shared" si="0"/>
        <v>42504</v>
      </c>
    </row>
    <row r="19" ht="12.75">
      <c r="A19" s="20">
        <f t="shared" si="0"/>
        <v>42511</v>
      </c>
    </row>
    <row r="20" ht="12.75">
      <c r="A20" s="20">
        <f t="shared" si="0"/>
        <v>42518</v>
      </c>
    </row>
    <row r="21" ht="12.75">
      <c r="A21" s="20">
        <f t="shared" si="0"/>
        <v>42525</v>
      </c>
    </row>
    <row r="22" ht="12.75">
      <c r="A22" s="20">
        <f t="shared" si="0"/>
        <v>42532</v>
      </c>
    </row>
    <row r="23" ht="12.75">
      <c r="A23" s="20">
        <f t="shared" si="0"/>
        <v>42539</v>
      </c>
    </row>
    <row r="24" ht="12.75">
      <c r="A24" s="20">
        <f t="shared" si="0"/>
        <v>42546</v>
      </c>
    </row>
    <row r="25" ht="12.75">
      <c r="A25" s="20">
        <f t="shared" si="0"/>
        <v>42553</v>
      </c>
    </row>
    <row r="26" ht="12.75">
      <c r="A26" s="20">
        <f t="shared" si="0"/>
        <v>42560</v>
      </c>
    </row>
    <row r="27" ht="12.75">
      <c r="A27" s="20">
        <f t="shared" si="0"/>
        <v>42567</v>
      </c>
    </row>
    <row r="28" ht="12.75">
      <c r="A28" s="20">
        <f t="shared" si="0"/>
        <v>42574</v>
      </c>
    </row>
    <row r="29" ht="12.75">
      <c r="A29" s="20">
        <f t="shared" si="0"/>
        <v>42581</v>
      </c>
    </row>
    <row r="30" ht="12.75">
      <c r="A30" s="20">
        <f t="shared" si="0"/>
        <v>42588</v>
      </c>
    </row>
    <row r="31" ht="12.75">
      <c r="A31" s="20">
        <f t="shared" si="0"/>
        <v>42595</v>
      </c>
    </row>
    <row r="32" ht="12.75">
      <c r="A32" s="20">
        <f t="shared" si="0"/>
        <v>42602</v>
      </c>
    </row>
    <row r="33" ht="12.75">
      <c r="A33" s="20">
        <f t="shared" si="0"/>
        <v>42609</v>
      </c>
    </row>
    <row r="34" ht="12.75">
      <c r="A34" s="20">
        <f t="shared" si="0"/>
        <v>42616</v>
      </c>
    </row>
    <row r="35" ht="12.75">
      <c r="A35" s="20">
        <f t="shared" si="0"/>
        <v>42623</v>
      </c>
    </row>
    <row r="36" ht="12.75">
      <c r="A36" s="20">
        <f t="shared" si="0"/>
        <v>42630</v>
      </c>
    </row>
    <row r="37" ht="12.75">
      <c r="A37" s="20">
        <f t="shared" si="0"/>
        <v>42637</v>
      </c>
    </row>
    <row r="38" ht="12.75">
      <c r="A38" s="20">
        <f t="shared" si="0"/>
        <v>42644</v>
      </c>
    </row>
    <row r="39" ht="12.75">
      <c r="A39" s="20">
        <f t="shared" si="0"/>
        <v>42651</v>
      </c>
    </row>
    <row r="40" spans="1:7" ht="12.75">
      <c r="A40" s="20">
        <f t="shared" si="0"/>
        <v>42658</v>
      </c>
      <c r="B40" s="14">
        <v>16439403.5</v>
      </c>
      <c r="C40" s="14">
        <v>0</v>
      </c>
      <c r="D40" s="14">
        <f aca="true" t="shared" si="1" ref="D40:D63">+B40-C40-E40</f>
        <v>16198386.66</v>
      </c>
      <c r="E40" s="14">
        <v>241016.84</v>
      </c>
      <c r="F40" s="15">
        <v>460</v>
      </c>
      <c r="G40" s="14">
        <f>+E40/460</f>
        <v>523.949652173913</v>
      </c>
    </row>
    <row r="41" spans="1:7" ht="12.75">
      <c r="A41" s="20">
        <f aca="true" t="shared" si="2" ref="A41:A63">+A40+7</f>
        <v>42665</v>
      </c>
      <c r="B41" s="14">
        <v>118056975.5</v>
      </c>
      <c r="C41" s="14">
        <v>0</v>
      </c>
      <c r="D41" s="14">
        <f t="shared" si="1"/>
        <v>115641828.76</v>
      </c>
      <c r="E41" s="14">
        <v>2415146.74</v>
      </c>
      <c r="F41" s="15">
        <v>460</v>
      </c>
      <c r="G41" s="14">
        <f aca="true" t="shared" si="3" ref="G41:G47">+E41/3220</f>
        <v>750.0455714285715</v>
      </c>
    </row>
    <row r="42" spans="1:7" ht="12.75">
      <c r="A42" s="20">
        <f t="shared" si="2"/>
        <v>42672</v>
      </c>
      <c r="B42" s="14">
        <v>115614363.5</v>
      </c>
      <c r="C42" s="14">
        <v>0</v>
      </c>
      <c r="D42" s="14">
        <f t="shared" si="1"/>
        <v>112889882.18</v>
      </c>
      <c r="E42" s="14">
        <v>2724481.32</v>
      </c>
      <c r="F42" s="15">
        <v>460</v>
      </c>
      <c r="G42" s="14">
        <f t="shared" si="3"/>
        <v>846.1122111801242</v>
      </c>
    </row>
    <row r="43" spans="1:7" ht="12.75">
      <c r="A43" s="20">
        <f t="shared" si="2"/>
        <v>42679</v>
      </c>
      <c r="B43" s="14">
        <v>116990251.5</v>
      </c>
      <c r="C43" s="14">
        <v>0</v>
      </c>
      <c r="D43" s="14">
        <f t="shared" si="1"/>
        <v>114687556.34</v>
      </c>
      <c r="E43" s="14">
        <v>2302695.16</v>
      </c>
      <c r="F43" s="15">
        <v>460</v>
      </c>
      <c r="G43" s="14">
        <f t="shared" si="3"/>
        <v>715.1227204968944</v>
      </c>
    </row>
    <row r="44" spans="1:7" ht="12.75">
      <c r="A44" s="20">
        <f t="shared" si="2"/>
        <v>42686</v>
      </c>
      <c r="B44" s="14">
        <v>110215283.5</v>
      </c>
      <c r="C44" s="14">
        <v>0</v>
      </c>
      <c r="D44" s="14">
        <f t="shared" si="1"/>
        <v>107494822.22</v>
      </c>
      <c r="E44" s="14">
        <v>2720461.28</v>
      </c>
      <c r="F44" s="15">
        <v>460</v>
      </c>
      <c r="G44" s="14">
        <f t="shared" si="3"/>
        <v>844.863751552795</v>
      </c>
    </row>
    <row r="45" spans="1:7" ht="12.75">
      <c r="A45" s="20">
        <f t="shared" si="2"/>
        <v>42693</v>
      </c>
      <c r="B45" s="14">
        <v>118552166</v>
      </c>
      <c r="C45" s="14">
        <v>0</v>
      </c>
      <c r="D45" s="14">
        <f t="shared" si="1"/>
        <v>116180099.94</v>
      </c>
      <c r="E45" s="14">
        <v>2372066.06</v>
      </c>
      <c r="F45" s="15">
        <v>460</v>
      </c>
      <c r="G45" s="14">
        <f t="shared" si="3"/>
        <v>736.6664782608696</v>
      </c>
    </row>
    <row r="46" spans="1:7" ht="12.75">
      <c r="A46" s="20">
        <f t="shared" si="2"/>
        <v>42700</v>
      </c>
      <c r="B46" s="14">
        <v>128192171</v>
      </c>
      <c r="C46" s="14">
        <v>0</v>
      </c>
      <c r="D46" s="14">
        <f t="shared" si="1"/>
        <v>124866552</v>
      </c>
      <c r="E46" s="14">
        <v>3325619</v>
      </c>
      <c r="F46" s="15">
        <v>460</v>
      </c>
      <c r="G46" s="14">
        <f t="shared" si="3"/>
        <v>1032.8009316770185</v>
      </c>
    </row>
    <row r="47" spans="1:7" ht="12.75">
      <c r="A47" s="20">
        <f t="shared" si="2"/>
        <v>42707</v>
      </c>
      <c r="B47" s="14">
        <v>122317828</v>
      </c>
      <c r="C47" s="14">
        <v>0</v>
      </c>
      <c r="D47" s="14">
        <f t="shared" si="1"/>
        <v>119391482</v>
      </c>
      <c r="E47" s="14">
        <v>2926346</v>
      </c>
      <c r="F47" s="15">
        <f>3220/7</f>
        <v>460</v>
      </c>
      <c r="G47" s="14">
        <f t="shared" si="3"/>
        <v>908.8031055900622</v>
      </c>
    </row>
    <row r="48" spans="1:7" ht="12.75">
      <c r="A48" s="20">
        <f t="shared" si="2"/>
        <v>42714</v>
      </c>
      <c r="B48" s="14">
        <v>116947499</v>
      </c>
      <c r="C48" s="14">
        <v>0</v>
      </c>
      <c r="D48" s="14">
        <f t="shared" si="1"/>
        <v>113748701</v>
      </c>
      <c r="E48" s="14">
        <v>3198798</v>
      </c>
      <c r="F48" s="15">
        <f>3220/7</f>
        <v>460</v>
      </c>
      <c r="G48" s="14">
        <v>993</v>
      </c>
    </row>
    <row r="49" spans="1:7" ht="12.75">
      <c r="A49" s="20">
        <f t="shared" si="2"/>
        <v>42721</v>
      </c>
      <c r="B49" s="14">
        <v>108216130</v>
      </c>
      <c r="C49" s="14">
        <v>0</v>
      </c>
      <c r="D49" s="14">
        <f t="shared" si="1"/>
        <v>105837424</v>
      </c>
      <c r="E49" s="14">
        <v>2378706</v>
      </c>
      <c r="F49" s="15">
        <f>3220/7</f>
        <v>460</v>
      </c>
      <c r="G49" s="14">
        <v>739</v>
      </c>
    </row>
    <row r="50" spans="1:7" ht="12.75">
      <c r="A50" s="20">
        <f t="shared" si="2"/>
        <v>42728</v>
      </c>
      <c r="B50" s="14">
        <v>116023264</v>
      </c>
      <c r="C50" s="14">
        <v>0</v>
      </c>
      <c r="D50" s="14">
        <f t="shared" si="1"/>
        <v>113619029</v>
      </c>
      <c r="E50" s="14">
        <v>2404235</v>
      </c>
      <c r="F50" s="15">
        <f>3220/7</f>
        <v>460</v>
      </c>
      <c r="G50" s="14">
        <v>747</v>
      </c>
    </row>
    <row r="51" spans="1:7" ht="12.75">
      <c r="A51" s="20">
        <f t="shared" si="2"/>
        <v>42735</v>
      </c>
      <c r="B51" s="14">
        <v>121686409</v>
      </c>
      <c r="C51" s="14">
        <v>0</v>
      </c>
      <c r="D51" s="14">
        <f t="shared" si="1"/>
        <v>118621870</v>
      </c>
      <c r="E51" s="14">
        <v>3064539</v>
      </c>
      <c r="F51" s="15">
        <v>460</v>
      </c>
      <c r="G51" s="14">
        <v>952</v>
      </c>
    </row>
    <row r="52" spans="1:7" ht="12.75">
      <c r="A52" s="20">
        <f t="shared" si="2"/>
        <v>42742</v>
      </c>
      <c r="B52" s="14">
        <v>111499806</v>
      </c>
      <c r="C52" s="14">
        <v>0</v>
      </c>
      <c r="D52" s="14">
        <f t="shared" si="1"/>
        <v>108521102</v>
      </c>
      <c r="E52" s="14">
        <v>2978704</v>
      </c>
      <c r="F52" s="15">
        <f aca="true" t="shared" si="4" ref="F52:F57">3220/7</f>
        <v>460</v>
      </c>
      <c r="G52" s="14">
        <v>925</v>
      </c>
    </row>
    <row r="53" spans="1:7" ht="12.75">
      <c r="A53" s="20">
        <f t="shared" si="2"/>
        <v>42749</v>
      </c>
      <c r="B53" s="14">
        <v>109904273</v>
      </c>
      <c r="C53" s="14">
        <v>0</v>
      </c>
      <c r="D53" s="14">
        <f t="shared" si="1"/>
        <v>107123354</v>
      </c>
      <c r="E53" s="14">
        <v>2780919</v>
      </c>
      <c r="F53" s="15">
        <f t="shared" si="4"/>
        <v>460</v>
      </c>
      <c r="G53" s="14">
        <v>864</v>
      </c>
    </row>
    <row r="54" spans="1:7" ht="12.75">
      <c r="A54" s="20">
        <f t="shared" si="2"/>
        <v>42756</v>
      </c>
      <c r="B54" s="14">
        <v>115330563</v>
      </c>
      <c r="C54" s="14">
        <v>0</v>
      </c>
      <c r="D54" s="14">
        <f t="shared" si="1"/>
        <v>113098947</v>
      </c>
      <c r="E54" s="14">
        <v>2231616</v>
      </c>
      <c r="F54" s="15">
        <f t="shared" si="4"/>
        <v>460</v>
      </c>
      <c r="G54" s="14">
        <v>693</v>
      </c>
    </row>
    <row r="55" spans="1:7" ht="12.75">
      <c r="A55" s="20">
        <f t="shared" si="2"/>
        <v>42763</v>
      </c>
      <c r="B55" s="14">
        <v>111803043</v>
      </c>
      <c r="C55" s="14">
        <v>0</v>
      </c>
      <c r="D55" s="14">
        <f t="shared" si="1"/>
        <v>109145728</v>
      </c>
      <c r="E55" s="14">
        <v>2657315</v>
      </c>
      <c r="F55" s="15">
        <f t="shared" si="4"/>
        <v>460</v>
      </c>
      <c r="G55" s="14">
        <v>825</v>
      </c>
    </row>
    <row r="56" spans="1:7" ht="12.75">
      <c r="A56" s="20">
        <f t="shared" si="2"/>
        <v>42770</v>
      </c>
      <c r="B56" s="14">
        <v>118698189</v>
      </c>
      <c r="C56" s="14">
        <v>0</v>
      </c>
      <c r="D56" s="14">
        <f t="shared" si="1"/>
        <v>115449397</v>
      </c>
      <c r="E56" s="14">
        <v>3248792</v>
      </c>
      <c r="F56" s="15">
        <f t="shared" si="4"/>
        <v>460</v>
      </c>
      <c r="G56" s="14">
        <v>1009</v>
      </c>
    </row>
    <row r="57" spans="1:7" ht="12.75">
      <c r="A57" s="20">
        <f t="shared" si="2"/>
        <v>42777</v>
      </c>
      <c r="B57" s="14">
        <v>109877212</v>
      </c>
      <c r="C57" s="14">
        <v>0</v>
      </c>
      <c r="D57" s="14">
        <f t="shared" si="1"/>
        <v>107127801</v>
      </c>
      <c r="E57" s="14">
        <v>2749411</v>
      </c>
      <c r="F57" s="15">
        <f t="shared" si="4"/>
        <v>460</v>
      </c>
      <c r="G57" s="14">
        <v>854</v>
      </c>
    </row>
    <row r="58" spans="1:7" ht="12.75">
      <c r="A58" s="20">
        <f t="shared" si="2"/>
        <v>42784</v>
      </c>
      <c r="B58" s="14">
        <v>112377235</v>
      </c>
      <c r="C58" s="14">
        <v>0</v>
      </c>
      <c r="D58" s="14">
        <f t="shared" si="1"/>
        <v>109253579</v>
      </c>
      <c r="E58" s="14">
        <v>3123656</v>
      </c>
      <c r="F58" s="15">
        <f>3220/7</f>
        <v>460</v>
      </c>
      <c r="G58" s="14">
        <v>970</v>
      </c>
    </row>
    <row r="59" spans="1:7" ht="12.75">
      <c r="A59" s="20">
        <f t="shared" si="2"/>
        <v>42791</v>
      </c>
      <c r="B59" s="14">
        <v>117305745</v>
      </c>
      <c r="C59" s="14">
        <v>0</v>
      </c>
      <c r="D59" s="14">
        <f t="shared" si="1"/>
        <v>114206192</v>
      </c>
      <c r="E59" s="14">
        <v>3099553</v>
      </c>
      <c r="F59" s="15">
        <f>3220/7</f>
        <v>460</v>
      </c>
      <c r="G59" s="14">
        <v>963</v>
      </c>
    </row>
    <row r="60" spans="1:7" ht="12.75">
      <c r="A60" s="20">
        <f t="shared" si="2"/>
        <v>42798</v>
      </c>
      <c r="B60" s="14">
        <v>123927872</v>
      </c>
      <c r="C60" s="14">
        <v>0</v>
      </c>
      <c r="D60" s="14">
        <f t="shared" si="1"/>
        <v>120654740</v>
      </c>
      <c r="E60" s="14">
        <v>3273132</v>
      </c>
      <c r="F60" s="15">
        <f>3220/7</f>
        <v>460</v>
      </c>
      <c r="G60" s="14">
        <v>1017</v>
      </c>
    </row>
    <row r="61" spans="1:7" ht="12.75">
      <c r="A61" s="20">
        <f t="shared" si="2"/>
        <v>42805</v>
      </c>
      <c r="B61" s="14">
        <v>118949687</v>
      </c>
      <c r="C61" s="14">
        <v>0</v>
      </c>
      <c r="D61" s="14">
        <f t="shared" si="1"/>
        <v>116222896</v>
      </c>
      <c r="E61" s="14">
        <v>2726791</v>
      </c>
      <c r="F61" s="15">
        <f>3220/7</f>
        <v>460</v>
      </c>
      <c r="G61" s="14">
        <v>847</v>
      </c>
    </row>
    <row r="62" spans="1:7" ht="12.75">
      <c r="A62" s="20">
        <f t="shared" si="2"/>
        <v>42812</v>
      </c>
      <c r="B62" s="14">
        <v>117512493</v>
      </c>
      <c r="C62" s="14">
        <v>0</v>
      </c>
      <c r="D62" s="14">
        <f t="shared" si="1"/>
        <v>114264034</v>
      </c>
      <c r="E62" s="14">
        <v>3248459</v>
      </c>
      <c r="F62" s="15">
        <v>460</v>
      </c>
      <c r="G62" s="14">
        <v>1009</v>
      </c>
    </row>
    <row r="63" spans="1:7" ht="12.75">
      <c r="A63" s="20">
        <f t="shared" si="2"/>
        <v>42819</v>
      </c>
      <c r="B63" s="14">
        <v>119271700</v>
      </c>
      <c r="C63" s="14">
        <v>0</v>
      </c>
      <c r="D63" s="14">
        <f t="shared" si="1"/>
        <v>116135699</v>
      </c>
      <c r="E63" s="14">
        <v>3136001</v>
      </c>
      <c r="F63" s="15">
        <f>3220/7</f>
        <v>460</v>
      </c>
      <c r="G63" s="14">
        <v>974</v>
      </c>
    </row>
    <row r="64" ht="12.75">
      <c r="A64" s="20"/>
    </row>
    <row r="65" spans="1:7" s="19" customFormat="1" ht="13.5" thickBot="1">
      <c r="A65" s="2" t="s">
        <v>8</v>
      </c>
      <c r="B65" s="16">
        <f>SUM(B40:B63)</f>
        <v>2695709562.5</v>
      </c>
      <c r="C65" s="16">
        <f>SUM(C40:C63)</f>
        <v>0</v>
      </c>
      <c r="D65" s="16">
        <f>SUM(D40:D63)</f>
        <v>2630381103.1000004</v>
      </c>
      <c r="E65" s="16">
        <f>SUM(E40:E63)</f>
        <v>65328459.4</v>
      </c>
      <c r="F65" s="21">
        <f>SUM(F40:F64)/COUNT(F40:F64)</f>
        <v>460</v>
      </c>
      <c r="G65" s="16">
        <f>+E65/SUM(F40:F64)/7</f>
        <v>845.3475595238095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7:G7"/>
    <mergeCell ref="A1:G1"/>
    <mergeCell ref="A2:G2"/>
    <mergeCell ref="A3:G3"/>
    <mergeCell ref="A4:G4"/>
    <mergeCell ref="C5:D5"/>
  </mergeCells>
  <hyperlinks>
    <hyperlink ref="A4" r:id="rId1" display="www.rwnewyork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2024-04-30T14:06:29Z</cp:lastPrinted>
  <dcterms:created xsi:type="dcterms:W3CDTF">2007-10-10T21:03:54Z</dcterms:created>
  <dcterms:modified xsi:type="dcterms:W3CDTF">2024-04-30T14:06:37Z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